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xr:revisionPtr revIDLastSave="0" documentId="10_ncr:100000_{38167343-6C54-436A-950E-908E04179B89}" xr6:coauthVersionLast="31" xr6:coauthVersionMax="34" xr10:uidLastSave="{00000000-0000-0000-0000-000000000000}"/>
  <bookViews>
    <workbookView xWindow="0" yWindow="0" windowWidth="16965" windowHeight="13485" tabRatio="700" xr2:uid="{00000000-000D-0000-FFFF-FFFF00000000}"/>
  </bookViews>
  <sheets>
    <sheet name="Cover Page" sheetId="12" r:id="rId1"/>
    <sheet name="Results Summary" sheetId="13" r:id="rId2"/>
    <sheet name="Calibration for AS" sheetId="9" r:id="rId3"/>
    <sheet name="Calibration for SP" sheetId="2" r:id="rId4"/>
    <sheet name="Calibration for TS" sheetId="15" r:id="rId5"/>
    <sheet name="Validation for AS, SP, or TS" sheetId="16" r:id="rId6"/>
  </sheet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6" l="1"/>
  <c r="H20" i="16"/>
  <c r="H19" i="16"/>
  <c r="G20" i="16"/>
  <c r="E20" i="16"/>
  <c r="I19" i="16"/>
  <c r="E19" i="16"/>
  <c r="F5" i="16"/>
  <c r="I18" i="16"/>
  <c r="H15" i="16"/>
  <c r="G16" i="16"/>
  <c r="H16" i="16"/>
  <c r="G17" i="16"/>
  <c r="H17" i="16"/>
  <c r="G18" i="16"/>
  <c r="H18" i="16"/>
  <c r="E18" i="16"/>
  <c r="I17" i="16"/>
  <c r="E17" i="16"/>
  <c r="I16" i="16"/>
  <c r="E16" i="16"/>
  <c r="I15" i="16"/>
  <c r="E15" i="16"/>
  <c r="I10" i="16"/>
  <c r="H9" i="16"/>
  <c r="G10" i="16"/>
  <c r="H10" i="16"/>
  <c r="E10" i="16"/>
  <c r="I9" i="16"/>
  <c r="E9" i="16"/>
  <c r="H9" i="9"/>
  <c r="I10" i="9"/>
  <c r="I9" i="9"/>
  <c r="G6" i="2"/>
  <c r="N13" i="2"/>
  <c r="G5" i="2"/>
  <c r="N12" i="2"/>
  <c r="N11" i="2"/>
  <c r="N10" i="2"/>
  <c r="N13" i="15"/>
  <c r="N12" i="15"/>
  <c r="N11" i="15"/>
  <c r="N10" i="15"/>
  <c r="L10" i="2"/>
  <c r="M10" i="2"/>
  <c r="M10" i="15"/>
  <c r="L10" i="15"/>
  <c r="F5" i="9"/>
  <c r="G6" i="15"/>
  <c r="G5" i="15"/>
  <c r="L17" i="15"/>
  <c r="M17" i="15"/>
  <c r="K17" i="15"/>
  <c r="K12" i="15"/>
  <c r="K10" i="15"/>
  <c r="I12" i="2"/>
  <c r="L12" i="2"/>
  <c r="K10" i="2"/>
  <c r="H12" i="2"/>
  <c r="K12" i="2"/>
  <c r="L17" i="2"/>
  <c r="M17" i="2"/>
  <c r="K17" i="2"/>
  <c r="N30" i="15"/>
  <c r="F30" i="15"/>
  <c r="N29" i="15"/>
  <c r="M29" i="15"/>
  <c r="L29" i="15"/>
  <c r="K29" i="15"/>
  <c r="M27" i="15"/>
  <c r="J29" i="15"/>
  <c r="L27" i="15"/>
  <c r="I29" i="15"/>
  <c r="K27" i="15"/>
  <c r="H29" i="15"/>
  <c r="F29" i="15"/>
  <c r="N28" i="15"/>
  <c r="F28" i="15"/>
  <c r="N27" i="15"/>
  <c r="M25" i="15"/>
  <c r="J27" i="15"/>
  <c r="L25" i="15"/>
  <c r="I27" i="15"/>
  <c r="K25" i="15"/>
  <c r="H27" i="15"/>
  <c r="F27" i="15"/>
  <c r="N26" i="15"/>
  <c r="F26" i="15"/>
  <c r="N25" i="15"/>
  <c r="F25" i="15"/>
  <c r="N24" i="15"/>
  <c r="F24" i="15"/>
  <c r="N23" i="15"/>
  <c r="I19" i="15"/>
  <c r="L19" i="15"/>
  <c r="I21" i="15"/>
  <c r="L21" i="15"/>
  <c r="I23" i="15"/>
  <c r="L23" i="15"/>
  <c r="M23" i="15"/>
  <c r="H19" i="15"/>
  <c r="K19" i="15"/>
  <c r="H21" i="15"/>
  <c r="K21" i="15"/>
  <c r="H23" i="15"/>
  <c r="K23" i="15"/>
  <c r="M21" i="15"/>
  <c r="J23" i="15"/>
  <c r="F23" i="15"/>
  <c r="N22" i="15"/>
  <c r="F22" i="15"/>
  <c r="N21" i="15"/>
  <c r="M19" i="15"/>
  <c r="J21" i="15"/>
  <c r="F21" i="15"/>
  <c r="N20" i="15"/>
  <c r="F20" i="15"/>
  <c r="N19" i="15"/>
  <c r="J19" i="15"/>
  <c r="F19" i="15"/>
  <c r="N18" i="15"/>
  <c r="F18" i="15"/>
  <c r="N17" i="15"/>
  <c r="F17" i="15"/>
  <c r="F13" i="15"/>
  <c r="I12" i="15"/>
  <c r="L12" i="15"/>
  <c r="M12" i="15"/>
  <c r="H12" i="15"/>
  <c r="J12" i="15"/>
  <c r="F12" i="15"/>
  <c r="F11" i="15"/>
  <c r="F10" i="15"/>
  <c r="M12" i="2"/>
  <c r="K29" i="2"/>
  <c r="H19" i="2"/>
  <c r="K19" i="2"/>
  <c r="H21" i="2"/>
  <c r="K21" i="2"/>
  <c r="H23" i="2"/>
  <c r="K23" i="2"/>
  <c r="K25" i="2"/>
  <c r="K27" i="2"/>
  <c r="N30" i="2"/>
  <c r="N28" i="2"/>
  <c r="N26" i="2"/>
  <c r="N24" i="2"/>
  <c r="N22" i="2"/>
  <c r="N20" i="2"/>
  <c r="N18" i="2"/>
  <c r="N29" i="2"/>
  <c r="N27" i="2"/>
  <c r="N25" i="2"/>
  <c r="N23" i="2"/>
  <c r="N21" i="2"/>
  <c r="N19" i="2"/>
  <c r="N17" i="2"/>
  <c r="I19" i="2"/>
  <c r="L19" i="2"/>
  <c r="I21" i="2"/>
  <c r="L21" i="2"/>
  <c r="M21" i="2"/>
  <c r="I23" i="2"/>
  <c r="L23" i="2"/>
  <c r="M23" i="2"/>
  <c r="M25" i="2"/>
  <c r="M27" i="2"/>
  <c r="M29" i="2"/>
  <c r="M19" i="2"/>
  <c r="L25" i="2"/>
  <c r="L27" i="2"/>
  <c r="L29" i="2"/>
  <c r="I20" i="9"/>
  <c r="I19" i="9"/>
  <c r="H20" i="9"/>
  <c r="H19" i="9"/>
  <c r="G20" i="9"/>
  <c r="H27" i="2"/>
  <c r="H29" i="2"/>
  <c r="I27" i="2"/>
  <c r="I29" i="2"/>
  <c r="E19" i="9"/>
  <c r="E20" i="9"/>
  <c r="J23" i="2"/>
  <c r="J27" i="2"/>
  <c r="J29" i="2"/>
  <c r="J21" i="2"/>
  <c r="J19" i="2"/>
  <c r="E18" i="9"/>
  <c r="E17" i="9"/>
  <c r="E16" i="9"/>
  <c r="E15" i="9"/>
  <c r="F30" i="2"/>
  <c r="F29" i="2"/>
  <c r="F28" i="2"/>
  <c r="F27" i="2"/>
  <c r="F26" i="2"/>
  <c r="F25" i="2"/>
  <c r="F24" i="2"/>
  <c r="F23" i="2"/>
  <c r="F22" i="2"/>
  <c r="F21" i="2"/>
  <c r="F20" i="2"/>
  <c r="F19" i="2"/>
  <c r="F18" i="2"/>
  <c r="F17" i="2"/>
  <c r="F10" i="2"/>
  <c r="F11" i="2"/>
  <c r="E9" i="9"/>
  <c r="E10" i="9"/>
  <c r="J12" i="2"/>
  <c r="F13" i="2"/>
  <c r="F12" i="2"/>
  <c r="G10" i="9"/>
  <c r="H15" i="9"/>
  <c r="G16" i="9"/>
  <c r="H16" i="9"/>
  <c r="G17" i="9"/>
  <c r="H17" i="9"/>
  <c r="G18" i="9"/>
  <c r="H18" i="9"/>
  <c r="I18" i="9"/>
  <c r="I17" i="9"/>
  <c r="I16" i="9"/>
  <c r="I15" i="9"/>
  <c r="H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4B2B9F5-283B-40B5-ABE9-511786F652D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6A495B56-957B-4BA5-BA49-F593D364683D}">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EDE5202F-1F8B-4694-9256-B8A636E678C8}">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334776FA-324C-4F31-AC93-638484206B01}">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5433F9E5-E7AE-4CCD-9728-5648AA124AB4}">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B3611638-DE6F-41EA-8D2F-485EBA25934D}">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DA3FC91-95ED-4596-ABA5-C92FEC13F4BD}">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2D8CE5BE-AA4E-460C-A669-060291E40F2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6CE0683E-8C52-40AB-879A-D4B1BE305A78}">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77500CA0-AC9D-46A2-AB01-8F8032C01ED7}">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57DE7136-F06A-4838-829D-9CF7B66BE195}">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95F53B80-AC52-40C3-ADB3-07ABC07D45DF}">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2795F858-F8D7-4363-B770-44288245C7B1}">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737F09A1-E1A4-4F12-BAB8-9E88B932ECC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C51A77BC-BD0C-431A-8F96-C357871B6726}">
      <text>
        <r>
          <rPr>
            <b/>
            <sz val="9"/>
            <color indexed="81"/>
            <rFont val="Tahoma"/>
            <family val="2"/>
          </rPr>
          <t>Nominal Dimension:</t>
        </r>
        <r>
          <rPr>
            <sz val="9"/>
            <color indexed="81"/>
            <rFont val="Tahoma"/>
            <family val="2"/>
          </rPr>
          <t xml:space="preserve">
Original dimension from part in stl file (for example, 60 mm for Crossed Walls part)
</t>
        </r>
      </text>
    </comment>
    <comment ref="E5" authorId="0" shapeId="0" xr:uid="{EF010C43-84DF-408E-8129-BDE724D07AF3}">
      <text>
        <r>
          <rPr>
            <b/>
            <sz val="9"/>
            <color indexed="81"/>
            <rFont val="Tahoma"/>
            <family val="2"/>
          </rPr>
          <t>Measured Dimension:</t>
        </r>
        <r>
          <rPr>
            <sz val="9"/>
            <color indexed="81"/>
            <rFont val="Tahoma"/>
            <family val="2"/>
          </rPr>
          <t xml:space="preserve">
Dimension measured from built part at location of interest (average of both walls in Crossed Walls part)
</t>
        </r>
      </text>
    </comment>
    <comment ref="D7" authorId="0" shapeId="0" xr:uid="{72430C25-7970-4501-8337-662F28C83669}">
      <text>
        <r>
          <rPr>
            <b/>
            <sz val="9"/>
            <color indexed="81"/>
            <rFont val="Tahoma"/>
            <family val="2"/>
          </rPr>
          <t>Simulation number:</t>
        </r>
        <r>
          <rPr>
            <sz val="9"/>
            <color indexed="81"/>
            <rFont val="Tahoma"/>
            <family val="2"/>
          </rPr>
          <t xml:space="preserve">
Result ID number of this simulation </t>
        </r>
      </text>
    </comment>
    <comment ref="E7" authorId="0" shapeId="0" xr:uid="{BB8094A4-FE77-4B82-9371-872C16FA97A2}">
      <text>
        <r>
          <rPr>
            <b/>
            <sz val="9"/>
            <color indexed="81"/>
            <rFont val="Tahoma"/>
            <family val="2"/>
          </rPr>
          <t>Dimension:</t>
        </r>
        <r>
          <rPr>
            <sz val="9"/>
            <color indexed="81"/>
            <rFont val="Tahoma"/>
            <family val="2"/>
          </rPr>
          <t xml:space="preserve">
Total length of part at location of interest in simulation. Automatically calculated.</t>
        </r>
      </text>
    </comment>
    <comment ref="F7" authorId="0" shapeId="0" xr:uid="{23500565-9B8F-43AB-897B-DA911873B39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7" authorId="0" shapeId="0" xr:uid="{4B11905C-BDD5-409B-915C-02AAE5A03275}">
      <text>
        <r>
          <rPr>
            <b/>
            <sz val="9"/>
            <color indexed="81"/>
            <rFont val="Tahoma"/>
            <family val="2"/>
          </rPr>
          <t xml:space="preserve">Simulation settings: </t>
        </r>
        <r>
          <rPr>
            <sz val="9"/>
            <color indexed="81"/>
            <rFont val="Tahoma"/>
            <family val="2"/>
          </rPr>
          <t xml:space="preserve">Values for SSF to be used in the next simulation
</t>
        </r>
      </text>
    </comment>
    <comment ref="H7" authorId="0" shapeId="0" xr:uid="{B8E0FDC4-6215-459D-91B0-CCFFEA4318C1}">
      <text>
        <r>
          <rPr>
            <b/>
            <sz val="9"/>
            <color indexed="81"/>
            <rFont val="Tahoma"/>
            <family val="2"/>
          </rPr>
          <t>New settings:</t>
        </r>
        <r>
          <rPr>
            <sz val="9"/>
            <color indexed="81"/>
            <rFont val="Tahoma"/>
            <family val="2"/>
          </rPr>
          <t xml:space="preserve">
Automatically calculated values for SSF to be used in the next simulation</t>
        </r>
      </text>
    </comment>
    <comment ref="G9" authorId="0" shapeId="0" xr:uid="{049948C8-D69F-4422-9397-1C3A3F5AA62A}">
      <text>
        <r>
          <rPr>
            <sz val="9"/>
            <color indexed="81"/>
            <rFont val="Tahoma"/>
            <family val="2"/>
          </rPr>
          <t>Starting value of SSF for first simulation (linear elastic)</t>
        </r>
      </text>
    </comment>
    <comment ref="D13" authorId="0" shapeId="0" xr:uid="{44D5E3ED-6E74-4AE8-8BF4-B91D4C054C6B}">
      <text>
        <r>
          <rPr>
            <b/>
            <sz val="9"/>
            <color indexed="81"/>
            <rFont val="Tahoma"/>
            <family val="2"/>
          </rPr>
          <t>Simulation number:</t>
        </r>
        <r>
          <rPr>
            <sz val="9"/>
            <color indexed="81"/>
            <rFont val="Tahoma"/>
            <family val="2"/>
          </rPr>
          <t xml:space="preserve">
Result ID number of this simulation </t>
        </r>
      </text>
    </comment>
    <comment ref="E13" authorId="0" shapeId="0" xr:uid="{D7AF9F5B-5177-4D4D-AAEB-9A7ABF3F1AD2}">
      <text>
        <r>
          <rPr>
            <b/>
            <sz val="9"/>
            <color indexed="81"/>
            <rFont val="Tahoma"/>
            <family val="2"/>
          </rPr>
          <t>Dimension:</t>
        </r>
        <r>
          <rPr>
            <sz val="9"/>
            <color indexed="81"/>
            <rFont val="Tahoma"/>
            <family val="2"/>
          </rPr>
          <t xml:space="preserve">
Total length of part at location of interest in simulation. Automatically calculated.</t>
        </r>
      </text>
    </comment>
    <comment ref="F13" authorId="0" shapeId="0" xr:uid="{BDFA8FC0-B080-4AE4-A4DF-BDC8C8C08E0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13" authorId="0" shapeId="0" xr:uid="{39574EF0-99FF-4752-93D4-6D4BFBBD35A0}">
      <text>
        <r>
          <rPr>
            <b/>
            <sz val="9"/>
            <color indexed="81"/>
            <rFont val="Tahoma"/>
            <family val="2"/>
          </rPr>
          <t>Simulation settings:</t>
        </r>
        <r>
          <rPr>
            <sz val="9"/>
            <color indexed="81"/>
            <rFont val="Tahoma"/>
            <family val="2"/>
          </rPr>
          <t xml:space="preserve"> Values for SSF used in the simulation</t>
        </r>
      </text>
    </comment>
    <comment ref="H13" authorId="0" shapeId="0" xr:uid="{776CBB83-62B1-43F3-B2C6-36A8376F03DC}">
      <text>
        <r>
          <rPr>
            <b/>
            <sz val="9"/>
            <color indexed="81"/>
            <rFont val="Tahoma"/>
            <family val="2"/>
          </rPr>
          <t>New settings:</t>
        </r>
        <r>
          <rPr>
            <sz val="9"/>
            <color indexed="81"/>
            <rFont val="Tahoma"/>
            <family val="2"/>
          </rPr>
          <t xml:space="preserve">
Automatically calculated values for SSF to be used in the next simulation iteration</t>
        </r>
      </text>
    </comment>
    <comment ref="G15" authorId="0" shapeId="0" xr:uid="{90B3FBB9-E1DB-4B5A-87EB-C11D9FA47060}">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 authorId="0" shapeId="0" xr:uid="{B8D5ED5D-FACC-4159-9FA8-B25C80FF3102}">
      <text>
        <r>
          <rPr>
            <b/>
            <sz val="9"/>
            <color indexed="81"/>
            <rFont val="Tahoma"/>
            <family val="2"/>
          </rPr>
          <t>Nominal Dimension:</t>
        </r>
        <r>
          <rPr>
            <sz val="9"/>
            <color indexed="81"/>
            <rFont val="Tahoma"/>
            <family val="2"/>
          </rPr>
          <t xml:space="preserve">
Original dimension from part in stl file (for example, 60 mm for Crossed Walls part)</t>
        </r>
      </text>
    </comment>
    <comment ref="F5" authorId="0" shapeId="0" xr:uid="{1C10A104-03D9-4A7D-BF52-464B93276A17}">
      <text>
        <r>
          <rPr>
            <b/>
            <sz val="9"/>
            <color indexed="81"/>
            <rFont val="Tahoma"/>
            <family val="2"/>
          </rPr>
          <t>Measured Dimension:</t>
        </r>
        <r>
          <rPr>
            <sz val="9"/>
            <color indexed="81"/>
            <rFont val="Tahoma"/>
            <family val="2"/>
          </rPr>
          <t xml:space="preserve">
Dimension measured from built part at location of interest</t>
        </r>
      </text>
    </comment>
    <comment ref="D8" authorId="0" shapeId="0" xr:uid="{24950E0D-C553-4D23-ADB8-4FAFD57C6576}">
      <text>
        <r>
          <rPr>
            <b/>
            <sz val="9"/>
            <color indexed="81"/>
            <rFont val="Tahoma"/>
            <family val="2"/>
          </rPr>
          <t xml:space="preserve">Simulation number:
</t>
        </r>
        <r>
          <rPr>
            <sz val="9"/>
            <color indexed="81"/>
            <rFont val="Tahoma"/>
            <family val="2"/>
          </rPr>
          <t xml:space="preserve">Result ID number of this simulation </t>
        </r>
      </text>
    </comment>
    <comment ref="F8" authorId="0" shapeId="0" xr:uid="{2E8EABA5-2F49-4560-BC01-593B29FD0155}">
      <text>
        <r>
          <rPr>
            <b/>
            <sz val="9"/>
            <color indexed="81"/>
            <rFont val="Tahoma"/>
            <family val="2"/>
          </rPr>
          <t>Dimension:</t>
        </r>
        <r>
          <rPr>
            <sz val="9"/>
            <color indexed="81"/>
            <rFont val="Tahoma"/>
            <family val="2"/>
          </rPr>
          <t xml:space="preserve">
Total length of part at location of interest in simulation. Automatically calculated.</t>
        </r>
      </text>
    </comment>
    <comment ref="G8" authorId="0" shapeId="0" xr:uid="{5826B559-07F9-4B38-B124-8A16EEB5F041}">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H8" authorId="0" shapeId="0" xr:uid="{F584E8AE-5660-4FB9-BE99-C027F12B7CB2}">
      <text>
        <r>
          <rPr>
            <b/>
            <sz val="9"/>
            <color indexed="81"/>
            <rFont val="Tahoma"/>
            <family val="2"/>
          </rPr>
          <t xml:space="preserve">Simulation settings: </t>
        </r>
        <r>
          <rPr>
            <sz val="9"/>
            <color indexed="81"/>
            <rFont val="Tahoma"/>
            <family val="2"/>
          </rPr>
          <t>Values for SSF, ASC ‖, and ASC Ʇ used in the simulation</t>
        </r>
      </text>
    </comment>
    <comment ref="K8" authorId="0" shapeId="0" xr:uid="{1E68C8CF-A7A1-41F8-A517-F0D2CF924AD1}">
      <text>
        <r>
          <rPr>
            <b/>
            <sz val="9"/>
            <color indexed="81"/>
            <rFont val="Tahoma"/>
            <family val="2"/>
          </rPr>
          <t>New settings:</t>
        </r>
        <r>
          <rPr>
            <sz val="9"/>
            <color indexed="81"/>
            <rFont val="Tahoma"/>
            <family val="2"/>
          </rPr>
          <t xml:space="preserve">
Automatically calculated values to be used in the next simulation iteration</t>
        </r>
      </text>
    </comment>
    <comment ref="H10" authorId="0" shapeId="0" xr:uid="{BF880D74-471C-4C72-A221-675889A543ED}">
      <text>
        <r>
          <rPr>
            <sz val="9"/>
            <color indexed="81"/>
            <rFont val="Tahoma"/>
            <family val="2"/>
          </rPr>
          <t>Starting value of SSF for first simulation (linear elastic)</t>
        </r>
      </text>
    </comment>
    <comment ref="I10" authorId="0" shapeId="0" xr:uid="{3ED4F9D6-6C83-4168-99F4-AD55A6757E91}">
      <text>
        <r>
          <rPr>
            <sz val="9"/>
            <color indexed="81"/>
            <rFont val="Tahoma"/>
            <family val="2"/>
          </rPr>
          <t>Starting value of ASC ‖ for first simulation (linear elastic)</t>
        </r>
      </text>
    </comment>
    <comment ref="J10" authorId="0" shapeId="0" xr:uid="{929431FC-B3EB-4668-9AE3-61F713364BCA}">
      <text>
        <r>
          <rPr>
            <sz val="9"/>
            <color indexed="81"/>
            <rFont val="Tahoma"/>
            <family val="2"/>
          </rPr>
          <t>Starting value of ASC Ʇ for first simulation (linear elastic)</t>
        </r>
      </text>
    </comment>
    <comment ref="D15"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5" authorId="0" shapeId="0" xr:uid="{944E91AE-EF5B-47FF-AEB8-B3B2EADF062C}">
      <text>
        <r>
          <rPr>
            <b/>
            <sz val="9"/>
            <color indexed="81"/>
            <rFont val="Tahoma"/>
            <family val="2"/>
          </rPr>
          <t>Dimension:</t>
        </r>
        <r>
          <rPr>
            <sz val="9"/>
            <color indexed="81"/>
            <rFont val="Tahoma"/>
            <family val="2"/>
          </rPr>
          <t xml:space="preserve">
Total length of part at location of interest in simulation. Automatically calculated.</t>
        </r>
      </text>
    </comment>
    <comment ref="G15" authorId="0" shapeId="0" xr:uid="{CF6E12DC-940D-44CC-ADA7-7479F764A1EE}">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H15"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K15"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H17" authorId="0" shapeId="0" xr:uid="{F2D3872A-E7ED-481F-B4BF-D3FF8DD01C3E}">
      <text>
        <r>
          <rPr>
            <sz val="9"/>
            <color indexed="81"/>
            <rFont val="Tahoma"/>
            <family val="2"/>
          </rPr>
          <t>Starting value of SSF for first simulation (J2 plasticity)</t>
        </r>
      </text>
    </comment>
    <comment ref="I17" authorId="0" shapeId="0" xr:uid="{879589E9-4248-4F81-A017-E31FAE07D90A}">
      <text>
        <r>
          <rPr>
            <sz val="9"/>
            <color indexed="81"/>
            <rFont val="Tahoma"/>
            <family val="2"/>
          </rPr>
          <t>Starting value of ASC ‖ for first simulation (J2 plasticity)</t>
        </r>
      </text>
    </comment>
    <comment ref="J17"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 authorId="0" shapeId="0" xr:uid="{10369F08-2FC6-441B-AF50-5680DCE70ED7}">
      <text>
        <r>
          <rPr>
            <b/>
            <sz val="9"/>
            <color indexed="81"/>
            <rFont val="Tahoma"/>
            <family val="2"/>
          </rPr>
          <t>Nominal Dimension:</t>
        </r>
        <r>
          <rPr>
            <sz val="9"/>
            <color indexed="81"/>
            <rFont val="Tahoma"/>
            <family val="2"/>
          </rPr>
          <t xml:space="preserve">
Original dimension from part in stl file (for example, 60 mm for Crossed Walls part)</t>
        </r>
      </text>
    </comment>
    <comment ref="F5" authorId="0" shapeId="0" xr:uid="{429F3FE5-4BA1-45ED-B570-960FD8C46991}">
      <text>
        <r>
          <rPr>
            <b/>
            <sz val="9"/>
            <color indexed="81"/>
            <rFont val="Tahoma"/>
            <family val="2"/>
          </rPr>
          <t>Measured Dimension:</t>
        </r>
        <r>
          <rPr>
            <sz val="9"/>
            <color indexed="81"/>
            <rFont val="Tahoma"/>
            <family val="2"/>
          </rPr>
          <t xml:space="preserve">
Dimension measured from built part at location of interest</t>
        </r>
      </text>
    </commen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B71D7103-D29D-4BAD-9B2C-9C1F15A7295A}">
      <text>
        <r>
          <rPr>
            <b/>
            <sz val="9"/>
            <color indexed="81"/>
            <rFont val="Tahoma"/>
            <family val="2"/>
          </rPr>
          <t>Dimension:</t>
        </r>
        <r>
          <rPr>
            <sz val="9"/>
            <color indexed="81"/>
            <rFont val="Tahoma"/>
            <family val="2"/>
          </rPr>
          <t xml:space="preserve">
Total length of part at location of interest in simulation. Automatically calculated.</t>
        </r>
      </text>
    </comment>
    <comment ref="G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H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K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H10" authorId="0" shapeId="0" xr:uid="{38F2FE9F-85EF-473C-81E3-E3B0D32607D5}">
      <text>
        <r>
          <rPr>
            <sz val="9"/>
            <color indexed="81"/>
            <rFont val="Tahoma"/>
            <family val="2"/>
          </rPr>
          <t>Starting value of SSF for first simulation (linear elastic)</t>
        </r>
      </text>
    </comment>
    <comment ref="I10" authorId="0" shapeId="0" xr:uid="{CD069721-B7B2-4843-84CD-25C4084F75A3}">
      <text>
        <r>
          <rPr>
            <sz val="9"/>
            <color indexed="81"/>
            <rFont val="Tahoma"/>
            <family val="2"/>
          </rPr>
          <t>Starting value of ASC ‖ for first simulation (linear elastic)</t>
        </r>
      </text>
    </comment>
    <comment ref="J10" authorId="0" shapeId="0" xr:uid="{3D263F14-296A-4CEE-9870-774D27857A16}">
      <text>
        <r>
          <rPr>
            <sz val="9"/>
            <color indexed="81"/>
            <rFont val="Tahoma"/>
            <family val="2"/>
          </rPr>
          <t>Starting value of ASC Ʇ for first simulation (linear elastic)</t>
        </r>
      </text>
    </comment>
    <comment ref="D15"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5" authorId="0" shapeId="0" xr:uid="{6CECFD3F-E555-4428-A2EE-DA82A0050892}">
      <text>
        <r>
          <rPr>
            <b/>
            <sz val="9"/>
            <color indexed="81"/>
            <rFont val="Tahoma"/>
            <family val="2"/>
          </rPr>
          <t>Dimension:</t>
        </r>
        <r>
          <rPr>
            <sz val="9"/>
            <color indexed="81"/>
            <rFont val="Tahoma"/>
            <family val="2"/>
          </rPr>
          <t xml:space="preserve">
Total length of part at location of interest in simulation. Automatically calculated.</t>
        </r>
      </text>
    </comment>
    <comment ref="G15"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H15"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K15"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H17" authorId="0" shapeId="0" xr:uid="{25D49B67-AF05-4FD6-BA19-7A885FB16194}">
      <text>
        <r>
          <rPr>
            <sz val="9"/>
            <color indexed="81"/>
            <rFont val="Tahoma"/>
            <family val="2"/>
          </rPr>
          <t>Starting value of SSF for first simulation (J2 plasticity)</t>
        </r>
      </text>
    </comment>
    <comment ref="I17" authorId="0" shapeId="0" xr:uid="{4B710853-2D5F-4764-BC37-F93838F4A4FB}">
      <text>
        <r>
          <rPr>
            <sz val="9"/>
            <color indexed="81"/>
            <rFont val="Tahoma"/>
            <family val="2"/>
          </rPr>
          <t>Starting value of ASC ‖ for first simulation (J2 plasticity)</t>
        </r>
      </text>
    </comment>
    <comment ref="J17" authorId="0" shapeId="0" xr:uid="{32303348-CF27-4718-95A8-FE2804D01F18}">
      <text>
        <r>
          <rPr>
            <sz val="9"/>
            <color indexed="81"/>
            <rFont val="Tahoma"/>
            <family val="2"/>
          </rPr>
          <t>Starting value of ASC Ʇ for first simulation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991E063C-0D55-41BF-AC5A-A250A49AAF76}">
      <text>
        <r>
          <rPr>
            <b/>
            <sz val="9"/>
            <color indexed="81"/>
            <rFont val="Tahoma"/>
            <family val="2"/>
          </rPr>
          <t>Nominal Dimension:</t>
        </r>
        <r>
          <rPr>
            <sz val="9"/>
            <color indexed="81"/>
            <rFont val="Tahoma"/>
            <family val="2"/>
          </rPr>
          <t xml:space="preserve">
Original dimension from part in stl file (for example, 60 mm for Crossed Walls part)
</t>
        </r>
      </text>
    </comment>
    <comment ref="E5" authorId="0" shapeId="0" xr:uid="{FF430C34-28B6-439B-B666-7EA23F971226}">
      <text>
        <r>
          <rPr>
            <b/>
            <sz val="9"/>
            <color indexed="81"/>
            <rFont val="Tahoma"/>
            <family val="2"/>
          </rPr>
          <t>Measured Dimension:</t>
        </r>
        <r>
          <rPr>
            <sz val="9"/>
            <color indexed="81"/>
            <rFont val="Tahoma"/>
            <family val="2"/>
          </rPr>
          <t xml:space="preserve">
Dimension measured from built part at location of interest (average of both walls in Crossed Walls part)
</t>
        </r>
      </text>
    </comment>
    <comment ref="D7" authorId="0" shapeId="0" xr:uid="{D1B27683-5276-43FE-ADA8-73021FF59196}">
      <text>
        <r>
          <rPr>
            <b/>
            <sz val="9"/>
            <color indexed="81"/>
            <rFont val="Tahoma"/>
            <family val="2"/>
          </rPr>
          <t>Simulation number:</t>
        </r>
        <r>
          <rPr>
            <sz val="9"/>
            <color indexed="81"/>
            <rFont val="Tahoma"/>
            <family val="2"/>
          </rPr>
          <t xml:space="preserve">
Result ID number of this simulation </t>
        </r>
      </text>
    </comment>
    <comment ref="E7" authorId="0" shapeId="0" xr:uid="{AD76AC58-9569-4548-A755-3E249389C764}">
      <text>
        <r>
          <rPr>
            <b/>
            <sz val="9"/>
            <color indexed="81"/>
            <rFont val="Tahoma"/>
            <family val="2"/>
          </rPr>
          <t>Dimension:</t>
        </r>
        <r>
          <rPr>
            <sz val="9"/>
            <color indexed="81"/>
            <rFont val="Tahoma"/>
            <family val="2"/>
          </rPr>
          <t xml:space="preserve">
Total length of part at location of interest in simulation. Automatically calculated.</t>
        </r>
      </text>
    </comment>
    <comment ref="F7" authorId="0" shapeId="0" xr:uid="{CAB80109-A32F-45D0-8903-D8153C432AC0}">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7" authorId="0" shapeId="0" xr:uid="{12748519-A79B-46A1-87E6-127C09DD60EA}">
      <text>
        <r>
          <rPr>
            <b/>
            <sz val="9"/>
            <color indexed="81"/>
            <rFont val="Tahoma"/>
            <family val="2"/>
          </rPr>
          <t xml:space="preserve">Simulation settings: </t>
        </r>
        <r>
          <rPr>
            <sz val="9"/>
            <color indexed="81"/>
            <rFont val="Tahoma"/>
            <family val="2"/>
          </rPr>
          <t xml:space="preserve">Values for SSF to be used in the next simulation
</t>
        </r>
      </text>
    </comment>
    <comment ref="H7" authorId="0" shapeId="0" xr:uid="{047EC2E7-2A73-4708-B19C-BF051787ECE1}">
      <text>
        <r>
          <rPr>
            <b/>
            <sz val="9"/>
            <color indexed="81"/>
            <rFont val="Tahoma"/>
            <family val="2"/>
          </rPr>
          <t>New settings:</t>
        </r>
        <r>
          <rPr>
            <sz val="9"/>
            <color indexed="81"/>
            <rFont val="Tahoma"/>
            <family val="2"/>
          </rPr>
          <t xml:space="preserve">
Automatically calculated values for SSF to be used in the next simulation</t>
        </r>
      </text>
    </comment>
    <comment ref="G9" authorId="0" shapeId="0" xr:uid="{1602741E-7758-4D37-82C9-51EA50B0BF10}">
      <text>
        <r>
          <rPr>
            <sz val="9"/>
            <color indexed="81"/>
            <rFont val="Tahoma"/>
            <family val="2"/>
          </rPr>
          <t>Use calibrated SSF as starting value for first simulation (linear elastic)</t>
        </r>
      </text>
    </comment>
    <comment ref="D13" authorId="0" shapeId="0" xr:uid="{640DC141-7F7E-4844-A064-C65F200EF417}">
      <text>
        <r>
          <rPr>
            <b/>
            <sz val="9"/>
            <color indexed="81"/>
            <rFont val="Tahoma"/>
            <family val="2"/>
          </rPr>
          <t>Simulation number:</t>
        </r>
        <r>
          <rPr>
            <sz val="9"/>
            <color indexed="81"/>
            <rFont val="Tahoma"/>
            <family val="2"/>
          </rPr>
          <t xml:space="preserve">
Result ID number of this simulation </t>
        </r>
      </text>
    </comment>
    <comment ref="E13" authorId="0" shapeId="0" xr:uid="{12A71481-89B0-4071-85BD-0C53C37A8FFC}">
      <text>
        <r>
          <rPr>
            <b/>
            <sz val="9"/>
            <color indexed="81"/>
            <rFont val="Tahoma"/>
            <family val="2"/>
          </rPr>
          <t>Dimension:</t>
        </r>
        <r>
          <rPr>
            <sz val="9"/>
            <color indexed="81"/>
            <rFont val="Tahoma"/>
            <family val="2"/>
          </rPr>
          <t xml:space="preserve">
Total length of part at location of interest in simulation. Automatically calculated.</t>
        </r>
      </text>
    </comment>
    <comment ref="F13" authorId="0" shapeId="0" xr:uid="{2568E2E6-3BBF-44FE-97A4-8976BD24F41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13" authorId="0" shapeId="0" xr:uid="{EBAC83DD-2C65-4DE2-B6E5-FD1B5B5419D5}">
      <text>
        <r>
          <rPr>
            <b/>
            <sz val="9"/>
            <color indexed="81"/>
            <rFont val="Tahoma"/>
            <family val="2"/>
          </rPr>
          <t>Simulation settings:</t>
        </r>
        <r>
          <rPr>
            <sz val="9"/>
            <color indexed="81"/>
            <rFont val="Tahoma"/>
            <family val="2"/>
          </rPr>
          <t xml:space="preserve"> Values for SSF used in the simulation</t>
        </r>
      </text>
    </comment>
    <comment ref="H13" authorId="0" shapeId="0" xr:uid="{09FFB290-394B-4323-92F2-413F4E1FA00B}">
      <text>
        <r>
          <rPr>
            <b/>
            <sz val="9"/>
            <color indexed="81"/>
            <rFont val="Tahoma"/>
            <family val="2"/>
          </rPr>
          <t>New settings:</t>
        </r>
        <r>
          <rPr>
            <sz val="9"/>
            <color indexed="81"/>
            <rFont val="Tahoma"/>
            <family val="2"/>
          </rPr>
          <t xml:space="preserve">
Automatically calculated values for SSF to be used in the next simulation iteration</t>
        </r>
      </text>
    </comment>
    <comment ref="G15" authorId="0" shapeId="0" xr:uid="{5704AC08-511A-457D-88E0-60557C3EE536}">
      <text>
        <r>
          <rPr>
            <sz val="9"/>
            <color indexed="81"/>
            <rFont val="Tahoma"/>
            <family val="2"/>
          </rPr>
          <t>Use calibrated SSF as starting value for first simulation (J2 plasticity)</t>
        </r>
      </text>
    </comment>
  </commentList>
</comments>
</file>

<file path=xl/sharedStrings.xml><?xml version="1.0" encoding="utf-8"?>
<sst xmlns="http://schemas.openxmlformats.org/spreadsheetml/2006/main" count="234" uniqueCount="56">
  <si>
    <t>SSF</t>
  </si>
  <si>
    <t>1st</t>
  </si>
  <si>
    <t>2nd</t>
  </si>
  <si>
    <t>Dimension (mm)</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</si>
  <si>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</si>
  <si>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</si>
  <si>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</si>
  <si>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</si>
  <si>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</si>
  <si>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</si>
  <si>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</si>
  <si>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</si>
  <si>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</si>
  <si>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</si>
  <si>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</si>
  <si>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</si>
  <si>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</si>
  <si>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</si>
  <si>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</si>
  <si>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</si>
  <si>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</si>
  <si>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t>
  </si>
  <si>
    <t>ASC_z</t>
  </si>
  <si>
    <t>Material:</t>
  </si>
  <si>
    <t>Machine:</t>
  </si>
  <si>
    <t>Machine Parameters</t>
  </si>
  <si>
    <t>Scan speed (mm/sec):</t>
  </si>
  <si>
    <t>Laser Power (W):</t>
  </si>
  <si>
    <r>
      <t>Hatch Spacing (</t>
    </r>
    <r>
      <rPr>
        <sz val="11"/>
        <color theme="1"/>
        <rFont val="Calibri"/>
        <family val="2"/>
      </rPr>
      <t>μm):</t>
    </r>
  </si>
  <si>
    <t>Slicing Stripe Width (mm):</t>
  </si>
  <si>
    <t>Layer Thickness ( (μm)):</t>
  </si>
  <si>
    <r>
      <t>Starting Layer Angle (</t>
    </r>
    <r>
      <rPr>
        <sz val="11"/>
        <color theme="1"/>
        <rFont val="Calibri"/>
        <family val="2"/>
      </rPr>
      <t>°):</t>
    </r>
  </si>
  <si>
    <t>Layer Rotation Angle (°):</t>
  </si>
  <si>
    <t>Base Plate Temperature (K):</t>
  </si>
  <si>
    <t>Performed by:</t>
  </si>
  <si>
    <t>ANSYS Additive Calibration Record</t>
  </si>
  <si>
    <t>Date of Measurements:</t>
  </si>
  <si>
    <t>Notes:</t>
  </si>
  <si>
    <t>Geometry
Measurements</t>
  </si>
  <si>
    <t>Geometry Nominal</t>
  </si>
  <si>
    <t>7th</t>
  </si>
  <si>
    <t>Stress Mode</t>
  </si>
  <si>
    <t>Date of Build:</t>
  </si>
  <si>
    <t xml:space="preserve">Summary of Results </t>
  </si>
  <si>
    <t>SFF  Calibration for Assumed Strain Simulations</t>
  </si>
  <si>
    <t>SFF and ASCs Calibration for Scan Pattern Simulations</t>
  </si>
  <si>
    <t>SFF and ASCs Calibration for Thermal Strain Simulations</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</si>
  <si>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</si>
  <si>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</si>
  <si>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</si>
  <si>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</si>
  <si>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r>
      <t>Extract X-displacement
in parallel direction (‖)
Extract Y-displacement
in perpendicular direction (</t>
    </r>
    <r>
      <rPr>
        <sz val="11"/>
        <color theme="1"/>
        <rFont val="Calibri"/>
        <family val="2"/>
      </rPr>
      <t>Ʇ)</t>
    </r>
    <r>
      <rPr>
        <sz val="11"/>
        <color theme="1"/>
        <rFont val="Calibri"/>
        <family val="2"/>
        <scheme val="minor"/>
      </rPr>
      <t xml:space="preserve"> </t>
    </r>
  </si>
  <si>
    <t>Simulation number</t>
  </si>
  <si>
    <t>Simulation
iteration</t>
  </si>
  <si>
    <t>Simulation iteration</t>
  </si>
  <si>
    <t>SFF  Validation for AS, SP, or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</si>
</sst>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thick">
        <color theme="4" tint="-0.24994659260841701"/>
      </left>
      <right/>
      <top style="thick">
        <color theme="4" tint="-0.24994659260841701"/>
      </top>
      <bottom style="thin">
        <color indexed="64"/>
      </bottom>
      <diagonal/>
    </border>
    <border>
      <left style="medium">
        <color indexed="64"/>
      </left>
      <right style="medium">
        <color indexed="64"/>
      </right>
      <top style="thick">
        <color theme="4" tint="-0.24994659260841701"/>
      </top>
      <bottom style="thin">
        <color indexed="64"/>
      </bottom>
      <diagonal/>
    </border>
    <border>
      <left style="medium">
        <color indexed="64"/>
      </left>
      <right/>
      <top style="thick">
        <color theme="4" tint="-0.24994659260841701"/>
      </top>
      <bottom style="thin">
        <color indexed="64"/>
      </bottom>
      <diagonal/>
    </border>
    <border>
      <left/>
      <right style="medium">
        <color indexed="64"/>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theme="4" tint="-0.24994659260841701"/>
      </left>
      <right/>
      <top style="thin">
        <color indexed="64"/>
      </top>
      <bottom style="thin">
        <color indexed="64"/>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diagonal/>
    </border>
    <border>
      <left style="thin">
        <color indexed="64"/>
      </left>
      <right style="thick">
        <color theme="4" tint="-0.24994659260841701"/>
      </right>
      <top style="medium">
        <color indexed="64"/>
      </top>
      <bottom style="thin">
        <color indexed="64"/>
      </bottom>
      <diagonal/>
    </border>
    <border>
      <left style="thick">
        <color theme="4" tint="-0.24994659260841701"/>
      </left>
      <right/>
      <top style="thin">
        <color indexed="64"/>
      </top>
      <bottom/>
      <diagonal/>
    </border>
    <border>
      <left style="thick">
        <color theme="4" tint="-0.24994659260841701"/>
      </left>
      <right/>
      <top style="thin">
        <color indexed="64"/>
      </top>
      <bottom style="thick">
        <color theme="4" tint="-0.24994659260841701"/>
      </bottom>
      <diagonal/>
    </border>
    <border>
      <left style="medium">
        <color indexed="64"/>
      </left>
      <right/>
      <top/>
      <bottom style="thick">
        <color theme="4" tint="-0.24994659260841701"/>
      </bottom>
      <diagonal/>
    </border>
    <border>
      <left style="medium">
        <color indexed="64"/>
      </left>
      <right style="thin">
        <color indexed="64"/>
      </right>
      <top/>
      <bottom style="thick">
        <color theme="4" tint="-0.24994659260841701"/>
      </bottom>
      <diagonal/>
    </border>
    <border>
      <left style="thin">
        <color indexed="64"/>
      </left>
      <right style="medium">
        <color indexed="64"/>
      </right>
      <top/>
      <bottom style="thick">
        <color theme="4" tint="-0.24994659260841701"/>
      </bottom>
      <diagonal/>
    </border>
    <border>
      <left style="thin">
        <color indexed="64"/>
      </left>
      <right/>
      <top style="thin">
        <color indexed="64"/>
      </top>
      <bottom style="thick">
        <color theme="4" tint="-0.24994659260841701"/>
      </bottom>
      <diagonal/>
    </border>
    <border>
      <left style="thin">
        <color indexed="64"/>
      </left>
      <right style="medium">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top style="thick">
        <color theme="4" tint="-0.24994659260841701"/>
      </top>
      <bottom style="thin">
        <color indexed="64"/>
      </bottom>
      <diagonal/>
    </border>
    <border>
      <left style="medium">
        <color indexed="64"/>
      </left>
      <right style="thick">
        <color theme="4" tint="-0.24994659260841701"/>
      </right>
      <top style="thick">
        <color theme="4" tint="-0.24994659260841701"/>
      </top>
      <bottom/>
      <diagonal/>
    </border>
    <border>
      <left style="medium">
        <color indexed="64"/>
      </left>
      <right style="thick">
        <color theme="4" tint="-0.24994659260841701"/>
      </right>
      <top/>
      <bottom style="thin">
        <color indexed="64"/>
      </bottom>
      <diagonal/>
    </border>
    <border>
      <left/>
      <right style="thick">
        <color theme="4" tint="-0.24994659260841701"/>
      </right>
      <top style="thin">
        <color indexed="64"/>
      </top>
      <bottom style="thin">
        <color indexed="64"/>
      </bottom>
      <diagonal/>
    </border>
    <border>
      <left style="thin">
        <color indexed="64"/>
      </left>
      <right style="thin">
        <color indexed="64"/>
      </right>
      <top style="thin">
        <color indexed="64"/>
      </top>
      <bottom style="thick">
        <color theme="4" tint="-0.24994659260841701"/>
      </bottom>
      <diagonal/>
    </border>
    <border>
      <left style="medium">
        <color indexed="64"/>
      </left>
      <right/>
      <top style="thin">
        <color indexed="64"/>
      </top>
      <bottom style="thick">
        <color theme="4" tint="-0.24994659260841701"/>
      </bottom>
      <diagonal/>
    </border>
    <border>
      <left style="medium">
        <color auto="1"/>
      </left>
      <right style="medium">
        <color auto="1"/>
      </right>
      <top/>
      <bottom style="thick">
        <color theme="4" tint="-0.24994659260841701"/>
      </bottom>
      <diagonal/>
    </border>
    <border>
      <left style="medium">
        <color indexed="64"/>
      </left>
      <right style="medium">
        <color indexed="64"/>
      </right>
      <top style="thin">
        <color indexed="64"/>
      </top>
      <bottom style="thick">
        <color theme="4" tint="-0.24994659260841701"/>
      </bottom>
      <diagonal/>
    </border>
    <border>
      <left/>
      <right style="thick">
        <color theme="4" tint="-0.24994659260841701"/>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style="thick">
        <color theme="4" tint="-0.24994659260841701"/>
      </top>
      <bottom/>
      <diagonal/>
    </border>
    <border>
      <left style="medium">
        <color auto="1"/>
      </left>
      <right style="thin">
        <color indexed="64"/>
      </right>
      <top style="thick">
        <color theme="4" tint="-0.24994659260841701"/>
      </top>
      <bottom style="thin">
        <color indexed="64"/>
      </bottom>
      <diagonal/>
    </border>
    <border>
      <left style="thin">
        <color indexed="64"/>
      </left>
      <right style="medium">
        <color auto="1"/>
      </right>
      <top style="thick">
        <color theme="4" tint="-0.24994659260841701"/>
      </top>
      <bottom style="thin">
        <color indexed="64"/>
      </bottom>
      <diagonal/>
    </border>
    <border>
      <left style="medium">
        <color indexed="64"/>
      </left>
      <right style="thin">
        <color indexed="64"/>
      </right>
      <top style="thin">
        <color indexed="64"/>
      </top>
      <bottom style="thick">
        <color theme="4" tint="-0.24994659260841701"/>
      </bottom>
      <diagonal/>
    </border>
    <border>
      <left style="thin">
        <color indexed="64"/>
      </left>
      <right/>
      <top style="thick">
        <color theme="4" tint="-0.24994659260841701"/>
      </top>
      <bottom/>
      <diagonal/>
    </border>
    <border>
      <left/>
      <right style="thick">
        <color theme="4" tint="-0.24994659260841701"/>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theme="4" tint="-0.2499465926084170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242">
    <xf numFmtId="0" fontId="0" fillId="0" borderId="0" xfId="0"/>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0" borderId="6" xfId="0" applyBorder="1" applyAlignment="1">
      <alignment horizontal="center" vertical="center"/>
    </xf>
    <xf numFmtId="0" fontId="0" fillId="3" borderId="14"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2" fontId="0" fillId="0" borderId="16" xfId="0" applyNumberFormat="1" applyBorder="1" applyAlignment="1">
      <alignment horizontal="center" vertical="center"/>
    </xf>
    <xf numFmtId="2" fontId="0" fillId="2" borderId="29" xfId="0" applyNumberFormat="1" applyFill="1" applyBorder="1" applyAlignment="1" applyProtection="1">
      <alignment horizontal="center" vertical="center"/>
      <protection locked="0"/>
    </xf>
    <xf numFmtId="2" fontId="0" fillId="2" borderId="30" xfId="0" applyNumberFormat="1" applyFill="1" applyBorder="1" applyAlignment="1" applyProtection="1">
      <alignment horizontal="center" vertical="center"/>
      <protection locked="0"/>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0" xfId="0" applyFill="1" applyBorder="1" applyAlignment="1">
      <alignment vertical="center" wrapText="1"/>
    </xf>
    <xf numFmtId="0" fontId="0" fillId="0" borderId="21" xfId="0"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3" borderId="38" xfId="0" applyFill="1" applyBorder="1" applyAlignment="1">
      <alignment horizontal="center" vertical="center"/>
    </xf>
    <xf numFmtId="2" fontId="0" fillId="3" borderId="0" xfId="0" applyNumberFormat="1" applyFill="1"/>
    <xf numFmtId="0" fontId="2" fillId="3" borderId="0" xfId="0" applyFont="1" applyFill="1"/>
    <xf numFmtId="0" fontId="0" fillId="0" borderId="27" xfId="0" applyBorder="1" applyAlignment="1">
      <alignment horizontal="center" vertical="center"/>
    </xf>
    <xf numFmtId="0" fontId="0" fillId="0" borderId="33" xfId="0" applyBorder="1" applyAlignment="1">
      <alignment horizontal="center" vertical="center"/>
    </xf>
    <xf numFmtId="0" fontId="0" fillId="2" borderId="29"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164" fontId="0" fillId="0" borderId="20" xfId="0" applyNumberFormat="1" applyBorder="1" applyAlignment="1" applyProtection="1">
      <alignment horizontal="center" vertical="center"/>
      <protection hidden="1"/>
    </xf>
    <xf numFmtId="0" fontId="0" fillId="0" borderId="41" xfId="0" applyBorder="1" applyAlignment="1">
      <alignment horizontal="center" vertical="center"/>
    </xf>
    <xf numFmtId="164" fontId="0" fillId="0" borderId="31" xfId="0" applyNumberFormat="1" applyBorder="1" applyAlignment="1" applyProtection="1">
      <alignment horizontal="center" vertical="center"/>
      <protection hidden="1"/>
    </xf>
    <xf numFmtId="2" fontId="0" fillId="0" borderId="31" xfId="0" applyNumberFormat="1" applyBorder="1" applyAlignment="1">
      <alignment horizontal="center" vertical="center"/>
    </xf>
    <xf numFmtId="0" fontId="1" fillId="2" borderId="29" xfId="2" applyBorder="1" applyAlignment="1" applyProtection="1">
      <alignment horizontal="center" vertical="center"/>
      <protection locked="0"/>
    </xf>
    <xf numFmtId="0" fontId="1" fillId="2" borderId="19" xfId="2" applyBorder="1" applyAlignment="1" applyProtection="1">
      <alignment horizontal="center" vertical="center"/>
      <protection locked="0"/>
    </xf>
    <xf numFmtId="0" fontId="0" fillId="1" borderId="17" xfId="0" applyFill="1" applyBorder="1" applyAlignment="1" applyProtection="1">
      <alignment horizontal="center" vertical="center" wrapText="1"/>
      <protection locked="0"/>
    </xf>
    <xf numFmtId="0" fontId="1" fillId="2" borderId="29" xfId="2" applyNumberFormat="1" applyBorder="1" applyAlignment="1" applyProtection="1">
      <alignment horizontal="center" vertical="center"/>
      <protection locked="0"/>
    </xf>
    <xf numFmtId="0" fontId="1" fillId="2" borderId="19" xfId="2" applyNumberFormat="1" applyBorder="1" applyAlignment="1" applyProtection="1">
      <alignment horizontal="center" vertical="center"/>
      <protection locked="0"/>
    </xf>
    <xf numFmtId="0" fontId="0" fillId="1" borderId="15" xfId="0" applyFill="1" applyBorder="1" applyAlignment="1" applyProtection="1">
      <alignment horizontal="center" vertical="center" wrapText="1"/>
      <protection locked="0"/>
    </xf>
    <xf numFmtId="0" fontId="0" fillId="3" borderId="0" xfId="0" applyFill="1" applyProtection="1"/>
    <xf numFmtId="165" fontId="0" fillId="3" borderId="0" xfId="0" applyNumberFormat="1" applyFill="1" applyProtection="1"/>
    <xf numFmtId="164" fontId="0" fillId="0" borderId="20"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21" xfId="0" applyBorder="1" applyAlignment="1" applyProtection="1">
      <alignment horizontal="center" vertical="center"/>
    </xf>
    <xf numFmtId="0" fontId="0" fillId="2" borderId="19" xfId="2"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0" fillId="3" borderId="58" xfId="0" applyFill="1" applyBorder="1" applyAlignment="1">
      <alignment horizontal="center" vertical="center"/>
    </xf>
    <xf numFmtId="0" fontId="4" fillId="0" borderId="61" xfId="0" applyFont="1" applyBorder="1" applyAlignment="1">
      <alignment horizontal="right" vertical="center"/>
    </xf>
    <xf numFmtId="0" fontId="0" fillId="0" borderId="62" xfId="0" applyBorder="1" applyAlignment="1">
      <alignment vertical="center"/>
    </xf>
    <xf numFmtId="0" fontId="4" fillId="0" borderId="63" xfId="0" applyFont="1" applyBorder="1" applyAlignment="1">
      <alignment horizontal="right" vertical="center"/>
    </xf>
    <xf numFmtId="0" fontId="0" fillId="0" borderId="64" xfId="0" applyBorder="1" applyAlignment="1">
      <alignment vertical="center"/>
    </xf>
    <xf numFmtId="0" fontId="0" fillId="0" borderId="63" xfId="0" applyBorder="1" applyAlignment="1">
      <alignment horizontal="right" vertical="center"/>
    </xf>
    <xf numFmtId="0" fontId="0" fillId="0" borderId="65" xfId="0" applyBorder="1" applyAlignment="1">
      <alignment horizontal="right" vertical="center"/>
    </xf>
    <xf numFmtId="0" fontId="0" fillId="0" borderId="66" xfId="0" applyBorder="1" applyAlignment="1">
      <alignment vertical="center"/>
    </xf>
    <xf numFmtId="0" fontId="0" fillId="0" borderId="44" xfId="0" applyBorder="1" applyAlignment="1">
      <alignment horizontal="center" vertical="center"/>
    </xf>
    <xf numFmtId="164" fontId="0" fillId="0" borderId="44" xfId="0" applyNumberFormat="1" applyBorder="1" applyAlignment="1" applyProtection="1">
      <alignment horizontal="center" vertical="center"/>
      <protection hidden="1"/>
    </xf>
    <xf numFmtId="165" fontId="0" fillId="0" borderId="71" xfId="1" applyNumberFormat="1" applyFont="1" applyBorder="1" applyAlignment="1">
      <alignment horizontal="center"/>
    </xf>
    <xf numFmtId="0" fontId="0" fillId="0" borderId="72" xfId="0" applyBorder="1" applyAlignment="1">
      <alignment horizontal="center" vertical="center" wrapText="1"/>
    </xf>
    <xf numFmtId="0" fontId="0" fillId="0" borderId="58" xfId="0" applyBorder="1" applyAlignment="1">
      <alignment horizontal="center" vertical="center"/>
    </xf>
    <xf numFmtId="0" fontId="1" fillId="2" borderId="73" xfId="2" applyBorder="1" applyAlignment="1" applyProtection="1">
      <alignment horizontal="center" vertical="center"/>
      <protection locked="0"/>
    </xf>
    <xf numFmtId="2" fontId="0" fillId="0" borderId="75" xfId="0" applyNumberFormat="1" applyBorder="1" applyAlignment="1">
      <alignment horizontal="center" vertical="center"/>
    </xf>
    <xf numFmtId="165" fontId="0" fillId="0" borderId="76" xfId="1" applyNumberFormat="1" applyFont="1" applyBorder="1" applyAlignment="1">
      <alignment horizontal="center"/>
    </xf>
    <xf numFmtId="10" fontId="0" fillId="0" borderId="71" xfId="1" applyNumberFormat="1" applyFont="1" applyBorder="1" applyAlignment="1">
      <alignment horizontal="center"/>
    </xf>
    <xf numFmtId="0" fontId="0" fillId="0" borderId="72" xfId="0" applyBorder="1" applyAlignment="1">
      <alignment horizontal="center" vertical="center"/>
    </xf>
    <xf numFmtId="165" fontId="0" fillId="0" borderId="71" xfId="1" applyNumberFormat="1" applyFont="1" applyBorder="1" applyAlignment="1" applyProtection="1">
      <alignment horizontal="center"/>
    </xf>
    <xf numFmtId="2" fontId="0" fillId="0" borderId="58" xfId="0" applyNumberFormat="1" applyBorder="1" applyAlignment="1">
      <alignment horizontal="center" vertical="center"/>
    </xf>
    <xf numFmtId="2" fontId="0" fillId="2" borderId="73" xfId="0" applyNumberFormat="1" applyFill="1" applyBorder="1" applyAlignment="1" applyProtection="1">
      <alignment horizontal="center" vertical="center"/>
      <protection locked="0"/>
    </xf>
    <xf numFmtId="165" fontId="0" fillId="0" borderId="76" xfId="1" applyNumberFormat="1" applyFont="1" applyBorder="1" applyAlignment="1" applyProtection="1">
      <alignment horizontal="center"/>
    </xf>
    <xf numFmtId="0" fontId="0" fillId="0" borderId="72" xfId="0" applyBorder="1" applyAlignment="1">
      <alignment horizontal="center" vertical="center"/>
    </xf>
    <xf numFmtId="0" fontId="1" fillId="2" borderId="73" xfId="2" applyNumberFormat="1" applyBorder="1" applyAlignment="1" applyProtection="1">
      <alignment horizontal="center" vertical="center"/>
      <protection locked="0"/>
    </xf>
    <xf numFmtId="0" fontId="0" fillId="5" borderId="28" xfId="0" applyFill="1" applyBorder="1" applyAlignment="1" applyProtection="1">
      <alignment horizontal="center" vertical="center" wrapText="1"/>
      <protection locked="0"/>
    </xf>
    <xf numFmtId="0" fontId="0" fillId="5" borderId="28" xfId="0" applyNumberFormat="1" applyFill="1" applyBorder="1" applyAlignment="1" applyProtection="1">
      <alignment horizontal="center" vertical="center"/>
      <protection locked="0"/>
    </xf>
    <xf numFmtId="0" fontId="0" fillId="5" borderId="28" xfId="0" applyFill="1" applyBorder="1" applyAlignment="1" applyProtection="1">
      <alignment horizontal="center"/>
      <protection locked="0"/>
    </xf>
    <xf numFmtId="2" fontId="0" fillId="0" borderId="74" xfId="0" applyNumberFormat="1" applyBorder="1" applyAlignment="1" applyProtection="1">
      <alignment horizontal="center"/>
    </xf>
    <xf numFmtId="2" fontId="0" fillId="0" borderId="42" xfId="0" applyNumberFormat="1" applyBorder="1" applyAlignment="1" applyProtection="1">
      <alignment horizontal="center" vertical="center"/>
    </xf>
    <xf numFmtId="2" fontId="0" fillId="0" borderId="31" xfId="0" applyNumberFormat="1" applyBorder="1" applyAlignment="1" applyProtection="1">
      <alignment horizontal="center" vertical="center"/>
    </xf>
    <xf numFmtId="10" fontId="0" fillId="0" borderId="71" xfId="1" applyNumberFormat="1" applyFont="1" applyBorder="1" applyAlignment="1" applyProtection="1">
      <alignment horizontal="center"/>
    </xf>
    <xf numFmtId="2" fontId="0" fillId="0" borderId="31" xfId="0" applyNumberFormat="1" applyBorder="1" applyAlignment="1" applyProtection="1">
      <alignment horizontal="center"/>
    </xf>
    <xf numFmtId="2" fontId="0" fillId="0" borderId="75" xfId="0" applyNumberFormat="1" applyBorder="1" applyAlignment="1" applyProtection="1">
      <alignment horizontal="center"/>
    </xf>
    <xf numFmtId="2" fontId="0" fillId="0" borderId="75" xfId="0" applyNumberFormat="1" applyBorder="1" applyAlignment="1" applyProtection="1">
      <alignment horizontal="center" vertical="center"/>
    </xf>
    <xf numFmtId="10" fontId="0" fillId="0" borderId="76" xfId="1" applyNumberFormat="1" applyFont="1" applyBorder="1" applyAlignment="1" applyProtection="1">
      <alignment horizontal="center"/>
    </xf>
    <xf numFmtId="0" fontId="0" fillId="0" borderId="17" xfId="0" applyBorder="1" applyAlignment="1" applyProtection="1">
      <alignment horizontal="center" vertical="center"/>
    </xf>
    <xf numFmtId="2" fontId="0" fillId="0" borderId="20" xfId="0" applyNumberFormat="1" applyFill="1" applyBorder="1" applyAlignment="1" applyProtection="1">
      <alignment horizontal="center" vertical="center" wrapText="1"/>
    </xf>
    <xf numFmtId="2" fontId="0" fillId="0" borderId="20" xfId="0" applyNumberFormat="1" applyFill="1" applyBorder="1" applyAlignment="1" applyProtection="1">
      <alignment horizontal="center" vertic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7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25" xfId="0" applyFill="1" applyBorder="1" applyAlignment="1">
      <alignment horizontal="center" vertical="center"/>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2" borderId="33"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3" borderId="0" xfId="0" applyFill="1" applyBorder="1" applyAlignment="1">
      <alignment horizontal="center" vertical="center" wrapText="1"/>
    </xf>
    <xf numFmtId="0" fontId="0" fillId="5" borderId="89" xfId="0" applyFill="1" applyBorder="1" applyAlignment="1" applyProtection="1">
      <alignment horizontal="center" vertical="center" wrapText="1"/>
      <protection locked="0"/>
    </xf>
    <xf numFmtId="0" fontId="1" fillId="2" borderId="90" xfId="2" applyBorder="1" applyAlignment="1" applyProtection="1">
      <alignment horizontal="center" vertical="center"/>
      <protection locked="0"/>
    </xf>
    <xf numFmtId="0" fontId="0" fillId="2" borderId="16"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16" xfId="0" applyFill="1" applyBorder="1" applyAlignment="1">
      <alignment horizontal="center" vertical="center"/>
    </xf>
    <xf numFmtId="0" fontId="0" fillId="2" borderId="58" xfId="0" applyFill="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2" xfId="0"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wrapText="1"/>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3" borderId="37" xfId="0" applyFill="1" applyBorder="1" applyAlignment="1">
      <alignment horizontal="center" vertical="center"/>
    </xf>
    <xf numFmtId="0" fontId="0" fillId="3" borderId="39" xfId="0" applyFill="1" applyBorder="1" applyAlignment="1">
      <alignment horizontal="center" vertical="center"/>
    </xf>
    <xf numFmtId="0" fontId="0" fillId="3" borderId="55" xfId="0" applyFill="1" applyBorder="1" applyAlignment="1">
      <alignment horizontal="center" vertical="center"/>
    </xf>
    <xf numFmtId="0" fontId="0" fillId="3" borderId="22" xfId="0" applyFill="1" applyBorder="1" applyAlignment="1">
      <alignment horizontal="center" vertical="center"/>
    </xf>
    <xf numFmtId="0" fontId="0" fillId="3" borderId="36" xfId="0" applyFill="1" applyBorder="1" applyAlignment="1">
      <alignment horizontal="center" vertical="center"/>
    </xf>
    <xf numFmtId="0" fontId="0" fillId="3" borderId="56" xfId="0" applyFill="1" applyBorder="1" applyAlignment="1">
      <alignment horizontal="center" vertical="center"/>
    </xf>
    <xf numFmtId="0" fontId="0" fillId="2" borderId="40"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0" fillId="2" borderId="33"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4" fillId="0" borderId="4" xfId="0" applyFont="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0" borderId="67" xfId="0" applyBorder="1" applyAlignment="1">
      <alignment horizontal="center" vertical="center"/>
    </xf>
    <xf numFmtId="0" fontId="0" fillId="0" borderId="1" xfId="0" applyBorder="1" applyAlignment="1">
      <alignment horizontal="center" vertical="center"/>
    </xf>
    <xf numFmtId="0" fontId="0" fillId="0" borderId="68" xfId="0" applyBorder="1" applyAlignment="1">
      <alignment horizontal="center" vertical="center"/>
    </xf>
    <xf numFmtId="0" fontId="0" fillId="0" borderId="25"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67" xfId="0" applyBorder="1" applyAlignment="1">
      <alignment horizontal="center" vertical="center" wrapText="1"/>
    </xf>
    <xf numFmtId="0" fontId="4" fillId="4" borderId="61" xfId="0" applyFont="1" applyFill="1" applyBorder="1" applyAlignment="1">
      <alignment horizontal="center" vertical="center" textRotation="90"/>
    </xf>
    <xf numFmtId="0" fontId="4" fillId="4" borderId="63" xfId="0" applyFont="1" applyFill="1" applyBorder="1" applyAlignment="1">
      <alignment horizontal="center" vertical="center" textRotation="90"/>
    </xf>
    <xf numFmtId="0" fontId="4" fillId="4" borderId="65" xfId="0" applyFont="1" applyFill="1" applyBorder="1" applyAlignment="1">
      <alignment horizontal="center" vertical="center" textRotation="90"/>
    </xf>
    <xf numFmtId="0" fontId="4" fillId="4" borderId="77" xfId="0" applyFont="1" applyFill="1" applyBorder="1" applyAlignment="1">
      <alignment horizontal="center" vertical="center" textRotation="90"/>
    </xf>
    <xf numFmtId="0" fontId="4" fillId="4" borderId="78" xfId="0" applyFont="1" applyFill="1" applyBorder="1" applyAlignment="1">
      <alignment horizontal="center" vertical="center" textRotation="90"/>
    </xf>
    <xf numFmtId="0" fontId="4" fillId="4" borderId="79" xfId="0" applyFont="1" applyFill="1" applyBorder="1" applyAlignment="1">
      <alignment horizontal="center" vertical="center" textRotation="90"/>
    </xf>
    <xf numFmtId="0" fontId="0" fillId="0" borderId="80" xfId="0" applyBorder="1" applyAlignment="1">
      <alignment horizontal="center" vertical="center" wrapText="1"/>
    </xf>
    <xf numFmtId="0" fontId="0" fillId="0" borderId="3" xfId="0" applyBorder="1" applyAlignment="1">
      <alignment horizontal="center" vertical="center" wrapText="1"/>
    </xf>
    <xf numFmtId="0" fontId="0" fillId="0" borderId="62" xfId="0" applyBorder="1" applyAlignment="1" applyProtection="1">
      <alignment horizontal="center" vertical="center"/>
    </xf>
    <xf numFmtId="0" fontId="0" fillId="0" borderId="85" xfId="0" applyBorder="1" applyAlignment="1" applyProtection="1">
      <alignment horizontal="center" vertical="center"/>
    </xf>
    <xf numFmtId="2" fontId="0" fillId="0" borderId="21" xfId="0" applyNumberFormat="1" applyBorder="1" applyAlignment="1" applyProtection="1">
      <alignment horizontal="center" vertical="center"/>
    </xf>
    <xf numFmtId="2" fontId="0" fillId="0" borderId="59" xfId="0" applyNumberFormat="1" applyBorder="1" applyAlignment="1" applyProtection="1">
      <alignment horizontal="center" vertical="center"/>
    </xf>
    <xf numFmtId="2" fontId="0" fillId="0" borderId="1" xfId="0" applyNumberFormat="1" applyBorder="1" applyAlignment="1" applyProtection="1">
      <alignment horizontal="center" vertical="center"/>
    </xf>
    <xf numFmtId="2" fontId="0" fillId="0" borderId="72" xfId="0" applyNumberFormat="1" applyBorder="1" applyAlignment="1" applyProtection="1">
      <alignment horizontal="center" vertical="center"/>
    </xf>
    <xf numFmtId="2" fontId="0" fillId="0" borderId="20" xfId="0" applyNumberFormat="1" applyBorder="1" applyAlignment="1" applyProtection="1">
      <alignment horizontal="center" vertical="center"/>
    </xf>
    <xf numFmtId="2" fontId="0" fillId="0" borderId="27" xfId="0" applyNumberFormat="1" applyBorder="1" applyAlignment="1" applyProtection="1">
      <alignment horizontal="center" vertical="center"/>
    </xf>
    <xf numFmtId="2" fontId="0" fillId="0" borderId="83" xfId="0" applyNumberFormat="1" applyBorder="1" applyAlignment="1" applyProtection="1">
      <alignment horizontal="center" vertical="center"/>
    </xf>
    <xf numFmtId="164" fontId="0" fillId="0" borderId="81" xfId="0" applyNumberFormat="1" applyBorder="1" applyAlignment="1" applyProtection="1">
      <alignment horizontal="center" vertical="center"/>
    </xf>
    <xf numFmtId="164" fontId="0" fillId="0" borderId="67" xfId="0" applyNumberFormat="1" applyBorder="1" applyAlignment="1" applyProtection="1">
      <alignment horizontal="center" vertical="center"/>
    </xf>
    <xf numFmtId="164" fontId="0" fillId="0" borderId="82" xfId="0" applyNumberFormat="1" applyBorder="1" applyAlignment="1" applyProtection="1">
      <alignment horizontal="center" vertical="center"/>
    </xf>
    <xf numFmtId="0" fontId="0" fillId="5" borderId="7" xfId="0" applyNumberFormat="1" applyFill="1" applyBorder="1" applyAlignment="1" applyProtection="1">
      <alignment horizontal="center" vertical="center"/>
      <protection locked="0"/>
    </xf>
    <xf numFmtId="0" fontId="0" fillId="5" borderId="10"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1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0" fillId="5" borderId="12" xfId="0" applyNumberFormat="1" applyFill="1" applyBorder="1" applyAlignment="1" applyProtection="1">
      <alignment horizontal="center" vertical="center"/>
      <protection locked="0"/>
    </xf>
    <xf numFmtId="0" fontId="0" fillId="0" borderId="6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80" xfId="0"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wrapText="1"/>
    </xf>
    <xf numFmtId="2" fontId="0" fillId="0" borderId="23" xfId="0" applyNumberFormat="1" applyBorder="1" applyAlignment="1" applyProtection="1">
      <alignment horizontal="center" vertical="center"/>
    </xf>
    <xf numFmtId="2" fontId="0" fillId="0" borderId="3" xfId="0" applyNumberFormat="1" applyBorder="1" applyAlignment="1" applyProtection="1">
      <alignment horizontal="center" vertical="center"/>
    </xf>
    <xf numFmtId="2" fontId="0" fillId="0" borderId="13" xfId="0" applyNumberFormat="1" applyBorder="1" applyAlignment="1" applyProtection="1">
      <alignment horizontal="center" vertical="center"/>
    </xf>
    <xf numFmtId="2" fontId="0" fillId="0" borderId="58" xfId="0" applyNumberFormat="1" applyBorder="1" applyAlignment="1" applyProtection="1">
      <alignment horizontal="center" vertical="center"/>
    </xf>
    <xf numFmtId="0" fontId="0" fillId="0" borderId="27" xfId="0" applyFill="1" applyBorder="1" applyAlignment="1" applyProtection="1">
      <alignment horizontal="center" vertical="center"/>
    </xf>
    <xf numFmtId="0" fontId="0" fillId="0" borderId="56" xfId="0" applyFill="1" applyBorder="1" applyAlignment="1" applyProtection="1">
      <alignment horizontal="center" vertical="center"/>
    </xf>
    <xf numFmtId="0" fontId="0" fillId="0" borderId="25"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Border="1" applyAlignment="1">
      <alignment horizontal="left" vertical="center" wrapText="1" inden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0" borderId="81" xfId="0" applyBorder="1" applyAlignment="1">
      <alignment horizontal="center" vertical="center"/>
    </xf>
    <xf numFmtId="0" fontId="0" fillId="0" borderId="82" xfId="0" applyBorder="1" applyAlignment="1">
      <alignment horizontal="center" vertical="center"/>
    </xf>
    <xf numFmtId="164" fontId="0" fillId="0" borderId="81" xfId="0" applyNumberFormat="1" applyBorder="1" applyAlignment="1" applyProtection="1">
      <alignment horizontal="center" vertical="center"/>
      <protection hidden="1"/>
    </xf>
    <xf numFmtId="164" fontId="0" fillId="0" borderId="67" xfId="0" applyNumberFormat="1" applyBorder="1" applyAlignment="1" applyProtection="1">
      <alignment horizontal="center" vertical="center"/>
      <protection hidden="1"/>
    </xf>
    <xf numFmtId="164" fontId="0" fillId="0" borderId="82" xfId="0" applyNumberFormat="1" applyBorder="1" applyAlignment="1" applyProtection="1">
      <alignment horizontal="center" vertical="center"/>
      <protection hidden="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26" xfId="0" applyBorder="1" applyAlignment="1">
      <alignment horizontal="center" vertical="center"/>
    </xf>
    <xf numFmtId="2" fontId="0" fillId="0" borderId="2" xfId="0" applyNumberFormat="1" applyBorder="1" applyAlignment="1" applyProtection="1">
      <alignment horizontal="center" vertical="center"/>
    </xf>
    <xf numFmtId="2" fontId="0" fillId="0" borderId="33" xfId="0" applyNumberFormat="1" applyBorder="1" applyAlignment="1" applyProtection="1">
      <alignment horizontal="center" vertical="center"/>
    </xf>
    <xf numFmtId="2" fontId="0" fillId="0" borderId="34" xfId="0" applyNumberFormat="1" applyBorder="1" applyAlignment="1" applyProtection="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0" fillId="0" borderId="72" xfId="0" applyBorder="1" applyAlignment="1">
      <alignment horizontal="center" vertical="center"/>
    </xf>
    <xf numFmtId="2" fontId="0" fillId="0" borderId="56" xfId="0" applyNumberFormat="1" applyBorder="1" applyAlignment="1" applyProtection="1">
      <alignment horizontal="center" vertical="center"/>
    </xf>
    <xf numFmtId="2" fontId="0" fillId="0" borderId="36" xfId="0" applyNumberFormat="1" applyBorder="1" applyAlignment="1" applyProtection="1">
      <alignment horizontal="center" vertical="center"/>
    </xf>
    <xf numFmtId="0" fontId="0" fillId="0" borderId="23" xfId="0" applyBorder="1" applyAlignment="1" applyProtection="1">
      <alignment horizontal="center" vertical="center"/>
    </xf>
    <xf numFmtId="2" fontId="0" fillId="0" borderId="6" xfId="0" applyNumberFormat="1" applyBorder="1" applyAlignment="1" applyProtection="1">
      <alignment horizontal="center" vertical="center"/>
    </xf>
    <xf numFmtId="2" fontId="0" fillId="0" borderId="35" xfId="0" applyNumberFormat="1" applyBorder="1" applyAlignment="1" applyProtection="1">
      <alignment horizontal="center" vertical="center"/>
    </xf>
    <xf numFmtId="0" fontId="0" fillId="0" borderId="80" xfId="0" applyFont="1" applyBorder="1" applyAlignment="1">
      <alignment horizontal="center" vertical="center" wrapText="1"/>
    </xf>
    <xf numFmtId="0" fontId="0" fillId="0" borderId="3" xfId="0"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8"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8" xfId="0" applyFill="1" applyBorder="1" applyAlignment="1">
      <alignment horizontal="center" vertical="center"/>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0</xdr:row>
      <xdr:rowOff>76200</xdr:rowOff>
    </xdr:from>
    <xdr:to>
      <xdr:col>4</xdr:col>
      <xdr:colOff>152401</xdr:colOff>
      <xdr:row>19</xdr:row>
      <xdr:rowOff>42389</xdr:rowOff>
    </xdr:to>
    <xdr:pic>
      <xdr:nvPicPr>
        <xdr:cNvPr id="3" name="Picture 2">
          <a:extLst>
            <a:ext uri="{FF2B5EF4-FFF2-40B4-BE49-F238E27FC236}">
              <a16:creationId xmlns:a16="http://schemas.microsoft.com/office/drawing/2014/main" id="{DEE753D5-79C0-4F0F-A6F3-02F14F805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76200"/>
          <a:ext cx="5791200" cy="3585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442558</xdr:colOff>
      <xdr:row>2</xdr:row>
      <xdr:rowOff>22254</xdr:rowOff>
    </xdr:from>
    <xdr:to>
      <xdr:col>13</xdr:col>
      <xdr:colOff>561377</xdr:colOff>
      <xdr:row>5</xdr:row>
      <xdr:rowOff>335123</xdr:rowOff>
    </xdr:to>
    <xdr:pic>
      <xdr:nvPicPr>
        <xdr:cNvPr id="4" name="Picture 3">
          <a:extLst>
            <a:ext uri="{FF2B5EF4-FFF2-40B4-BE49-F238E27FC236}">
              <a16:creationId xmlns:a16="http://schemas.microsoft.com/office/drawing/2014/main" id="{19181C83-7ECB-4BAD-A02B-583A0E435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4383" y="536604"/>
          <a:ext cx="1661869" cy="1065344"/>
        </a:xfrm>
        <a:prstGeom prst="rect">
          <a:avLst/>
        </a:prstGeom>
      </xdr:spPr>
    </xdr:pic>
    <xdr:clientData/>
  </xdr:twoCellAnchor>
  <xdr:twoCellAnchor editAs="oneCell">
    <xdr:from>
      <xdr:col>10</xdr:col>
      <xdr:colOff>461608</xdr:colOff>
      <xdr:row>2</xdr:row>
      <xdr:rowOff>12729</xdr:rowOff>
    </xdr:from>
    <xdr:to>
      <xdr:col>13</xdr:col>
      <xdr:colOff>580427</xdr:colOff>
      <xdr:row>5</xdr:row>
      <xdr:rowOff>325598</xdr:rowOff>
    </xdr:to>
    <xdr:pic>
      <xdr:nvPicPr>
        <xdr:cNvPr id="3" name="Picture 2">
          <a:extLst>
            <a:ext uri="{FF2B5EF4-FFF2-40B4-BE49-F238E27FC236}">
              <a16:creationId xmlns:a16="http://schemas.microsoft.com/office/drawing/2014/main" id="{3B0BE2BD-5B2E-459F-9BE7-3EECA39C2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3433" y="527079"/>
          <a:ext cx="1661869" cy="1065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461608</xdr:colOff>
      <xdr:row>2</xdr:row>
      <xdr:rowOff>12729</xdr:rowOff>
    </xdr:from>
    <xdr:to>
      <xdr:col>13</xdr:col>
      <xdr:colOff>580427</xdr:colOff>
      <xdr:row>5</xdr:row>
      <xdr:rowOff>325598</xdr:rowOff>
    </xdr:to>
    <xdr:pic>
      <xdr:nvPicPr>
        <xdr:cNvPr id="7" name="Picture 6">
          <a:extLst>
            <a:ext uri="{FF2B5EF4-FFF2-40B4-BE49-F238E27FC236}">
              <a16:creationId xmlns:a16="http://schemas.microsoft.com/office/drawing/2014/main" id="{B4A76246-DD26-4AE9-9075-EAB8DE4F9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3433" y="527079"/>
          <a:ext cx="1661869" cy="1065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21:P45"/>
  <sheetViews>
    <sheetView tabSelected="1" workbookViewId="0">
      <selection activeCell="B42" sqref="B42"/>
    </sheetView>
  </sheetViews>
  <sheetFormatPr defaultRowHeight="15" x14ac:dyDescent="0.25"/>
  <cols>
    <col min="1" max="1" width="5.85546875" style="4" customWidth="1"/>
    <col min="2" max="2" width="28.7109375" style="4" bestFit="1" customWidth="1"/>
    <col min="3" max="3" width="39" style="4" customWidth="1"/>
    <col min="4" max="4" width="14.85546875" style="4" customWidth="1"/>
    <col min="5" max="5" width="15.42578125" style="4" customWidth="1"/>
    <col min="6" max="6" width="13.5703125" style="4" customWidth="1"/>
    <col min="7" max="7" width="11" style="4" customWidth="1"/>
    <col min="8" max="11" width="9.140625" style="4"/>
    <col min="12" max="12" width="8.5703125" style="4" bestFit="1" customWidth="1"/>
    <col min="13" max="13" width="13.28515625" style="4" bestFit="1" customWidth="1"/>
    <col min="14" max="14" width="14.85546875" style="4" bestFit="1" customWidth="1"/>
    <col min="15" max="15" width="12" style="4" bestFit="1" customWidth="1"/>
    <col min="16" max="16" width="14" style="4" bestFit="1" customWidth="1"/>
    <col min="17" max="16384" width="9.140625" style="4"/>
  </cols>
  <sheetData>
    <row r="21" spans="2:16" ht="16.5" customHeight="1" x14ac:dyDescent="0.35">
      <c r="B21" s="121" t="s">
        <v>35</v>
      </c>
      <c r="C21" s="121"/>
      <c r="D21" s="11"/>
      <c r="E21" s="11"/>
      <c r="F21" s="11"/>
    </row>
    <row r="22" spans="2:16" ht="10.5" customHeight="1" thickBot="1" x14ac:dyDescent="0.3"/>
    <row r="23" spans="2:16" ht="18" customHeight="1" thickTop="1" x14ac:dyDescent="0.3">
      <c r="B23" s="55" t="s">
        <v>23</v>
      </c>
      <c r="C23" s="56"/>
      <c r="E23" s="10"/>
    </row>
    <row r="24" spans="2:16" ht="18" customHeight="1" x14ac:dyDescent="0.25">
      <c r="B24" s="57" t="s">
        <v>24</v>
      </c>
      <c r="C24" s="58"/>
    </row>
    <row r="25" spans="2:16" ht="18" customHeight="1" x14ac:dyDescent="0.25">
      <c r="B25" s="57" t="s">
        <v>42</v>
      </c>
      <c r="C25" s="58"/>
      <c r="E25" s="15"/>
      <c r="F25" s="15"/>
      <c r="G25" s="15"/>
      <c r="H25" s="15"/>
      <c r="I25" s="15"/>
    </row>
    <row r="26" spans="2:16" ht="18" customHeight="1" x14ac:dyDescent="0.25">
      <c r="B26" s="57" t="s">
        <v>36</v>
      </c>
      <c r="C26" s="58"/>
      <c r="E26" s="16"/>
      <c r="F26" s="6"/>
      <c r="G26" s="6"/>
      <c r="H26" s="7"/>
      <c r="I26" s="7"/>
    </row>
    <row r="27" spans="2:16" ht="18" customHeight="1" x14ac:dyDescent="0.25">
      <c r="B27" s="57" t="s">
        <v>34</v>
      </c>
      <c r="C27" s="58"/>
      <c r="E27" s="16"/>
      <c r="F27" s="6"/>
      <c r="G27" s="6"/>
      <c r="H27" s="7"/>
      <c r="I27" s="7"/>
    </row>
    <row r="28" spans="2:16" ht="18" customHeight="1" x14ac:dyDescent="0.25">
      <c r="B28" s="57" t="s">
        <v>37</v>
      </c>
      <c r="C28" s="58"/>
      <c r="E28" s="16"/>
      <c r="F28" s="6"/>
      <c r="G28" s="6"/>
      <c r="H28" s="7"/>
      <c r="I28" s="7"/>
    </row>
    <row r="29" spans="2:16" ht="18" customHeight="1" x14ac:dyDescent="0.25">
      <c r="B29" s="57"/>
      <c r="C29" s="58"/>
      <c r="E29" s="16"/>
      <c r="F29" s="6"/>
      <c r="G29" s="6"/>
      <c r="H29" s="7"/>
      <c r="I29" s="7"/>
    </row>
    <row r="30" spans="2:16" ht="18" customHeight="1" x14ac:dyDescent="0.25">
      <c r="B30" s="57" t="s">
        <v>25</v>
      </c>
      <c r="C30" s="58"/>
      <c r="E30" s="16"/>
      <c r="F30" s="6"/>
      <c r="G30" s="6"/>
      <c r="H30" s="7"/>
      <c r="I30" s="7"/>
    </row>
    <row r="31" spans="2:16" ht="18" customHeight="1" x14ac:dyDescent="0.25">
      <c r="B31" s="59" t="s">
        <v>30</v>
      </c>
      <c r="C31" s="58"/>
      <c r="E31" s="16"/>
      <c r="F31" s="6"/>
      <c r="G31" s="6"/>
      <c r="H31" s="7"/>
      <c r="I31" s="7"/>
    </row>
    <row r="32" spans="2:16" ht="18" customHeight="1" x14ac:dyDescent="0.25">
      <c r="B32" s="59" t="s">
        <v>31</v>
      </c>
      <c r="C32" s="58"/>
      <c r="E32" s="16"/>
      <c r="F32" s="6"/>
      <c r="G32" s="6"/>
      <c r="H32" s="7"/>
      <c r="I32" s="7"/>
      <c r="L32" s="15"/>
      <c r="M32" s="15"/>
      <c r="N32" s="15"/>
      <c r="O32" s="15"/>
      <c r="P32" s="15"/>
    </row>
    <row r="33" spans="2:16" ht="18" customHeight="1" x14ac:dyDescent="0.25">
      <c r="B33" s="59" t="s">
        <v>32</v>
      </c>
      <c r="C33" s="58"/>
      <c r="L33" s="16"/>
      <c r="M33" s="6"/>
      <c r="N33" s="6"/>
      <c r="O33" s="7"/>
      <c r="P33" s="7"/>
    </row>
    <row r="34" spans="2:16" ht="18" customHeight="1" x14ac:dyDescent="0.25">
      <c r="B34" s="59" t="s">
        <v>28</v>
      </c>
      <c r="C34" s="58"/>
      <c r="L34" s="16"/>
      <c r="M34" s="6"/>
      <c r="N34" s="6"/>
      <c r="O34" s="7"/>
      <c r="P34" s="7"/>
    </row>
    <row r="35" spans="2:16" ht="18" customHeight="1" x14ac:dyDescent="0.25">
      <c r="B35" s="59" t="s">
        <v>29</v>
      </c>
      <c r="C35" s="58"/>
      <c r="L35" s="16"/>
      <c r="M35" s="6"/>
      <c r="N35" s="6"/>
      <c r="O35" s="7"/>
      <c r="P35" s="7"/>
    </row>
    <row r="36" spans="2:16" ht="18" customHeight="1" x14ac:dyDescent="0.25">
      <c r="B36" s="59" t="s">
        <v>27</v>
      </c>
      <c r="C36" s="58"/>
      <c r="L36" s="16"/>
      <c r="M36" s="6"/>
      <c r="N36" s="6"/>
      <c r="O36" s="7"/>
      <c r="P36" s="7"/>
    </row>
    <row r="37" spans="2:16" ht="18" customHeight="1" x14ac:dyDescent="0.25">
      <c r="B37" s="59" t="s">
        <v>26</v>
      </c>
      <c r="C37" s="58"/>
      <c r="L37" s="16"/>
      <c r="M37" s="6"/>
      <c r="N37" s="6"/>
      <c r="O37" s="7"/>
      <c r="P37" s="7"/>
    </row>
    <row r="38" spans="2:16" ht="18" customHeight="1" thickBot="1" x14ac:dyDescent="0.3">
      <c r="B38" s="60" t="s">
        <v>33</v>
      </c>
      <c r="C38" s="61"/>
      <c r="L38" s="16"/>
      <c r="M38" s="6"/>
      <c r="N38" s="6"/>
      <c r="O38" s="7"/>
      <c r="P38" s="7"/>
    </row>
    <row r="39" spans="2:16" ht="15.75" thickTop="1" x14ac:dyDescent="0.25">
      <c r="L39" s="16"/>
      <c r="M39" s="6"/>
      <c r="N39" s="6"/>
      <c r="O39" s="7"/>
      <c r="P39" s="7"/>
    </row>
    <row r="45" spans="2:16" x14ac:dyDescent="0.25">
      <c r="E45" s="17"/>
    </row>
  </sheetData>
  <sheetProtection sheet="1" objects="1" scenarios="1"/>
  <mergeCells count="1">
    <mergeCell ref="B21:C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9F4B-932B-4182-BB4A-5ADF90616004}">
  <dimension ref="B1:I12"/>
  <sheetViews>
    <sheetView workbookViewId="0">
      <selection activeCell="B36" sqref="B36"/>
    </sheetView>
  </sheetViews>
  <sheetFormatPr defaultRowHeight="15" x14ac:dyDescent="0.25"/>
  <cols>
    <col min="1" max="1" width="5.28515625" style="4" customWidth="1"/>
    <col min="2" max="2" width="13.42578125" style="4" customWidth="1"/>
    <col min="3" max="3" width="16.7109375" style="4" customWidth="1"/>
    <col min="4" max="9" width="14.7109375" style="4" customWidth="1"/>
    <col min="10" max="16384" width="9.140625" style="4"/>
  </cols>
  <sheetData>
    <row r="1" spans="2:9" ht="20.100000000000001" customHeight="1" x14ac:dyDescent="0.25"/>
    <row r="2" spans="2:9" ht="30" customHeight="1" thickBot="1" x14ac:dyDescent="0.3">
      <c r="B2" s="123" t="s">
        <v>43</v>
      </c>
      <c r="C2" s="123"/>
      <c r="D2" s="123"/>
      <c r="E2" s="123"/>
      <c r="F2" s="123"/>
      <c r="G2" s="123"/>
      <c r="H2" s="123"/>
      <c r="I2" s="123"/>
    </row>
    <row r="3" spans="2:9" ht="19.5" thickTop="1" x14ac:dyDescent="0.25">
      <c r="B3" s="52" t="s">
        <v>17</v>
      </c>
      <c r="C3" s="53" t="s">
        <v>41</v>
      </c>
      <c r="D3" s="140" t="s">
        <v>18</v>
      </c>
      <c r="E3" s="141"/>
      <c r="F3" s="142" t="s">
        <v>19</v>
      </c>
      <c r="G3" s="142"/>
      <c r="H3" s="140" t="s">
        <v>20</v>
      </c>
      <c r="I3" s="143"/>
    </row>
    <row r="4" spans="2:9" x14ac:dyDescent="0.25">
      <c r="B4" s="124" t="s">
        <v>21</v>
      </c>
      <c r="C4" s="127" t="s">
        <v>15</v>
      </c>
      <c r="D4" s="129" t="s">
        <v>0</v>
      </c>
      <c r="E4" s="144"/>
      <c r="F4" s="20" t="s">
        <v>0</v>
      </c>
      <c r="G4" s="102"/>
      <c r="H4" s="46" t="s">
        <v>0</v>
      </c>
      <c r="I4" s="105"/>
    </row>
    <row r="5" spans="2:9" x14ac:dyDescent="0.25">
      <c r="B5" s="124"/>
      <c r="C5" s="127"/>
      <c r="D5" s="129"/>
      <c r="E5" s="138"/>
      <c r="F5" s="20" t="s">
        <v>13</v>
      </c>
      <c r="G5" s="102"/>
      <c r="H5" s="46" t="s">
        <v>13</v>
      </c>
      <c r="I5" s="105"/>
    </row>
    <row r="6" spans="2:9" x14ac:dyDescent="0.25">
      <c r="B6" s="124"/>
      <c r="C6" s="127"/>
      <c r="D6" s="129"/>
      <c r="E6" s="138"/>
      <c r="F6" s="20" t="s">
        <v>14</v>
      </c>
      <c r="G6" s="102"/>
      <c r="H6" s="46" t="s">
        <v>14</v>
      </c>
      <c r="I6" s="105"/>
    </row>
    <row r="7" spans="2:9" ht="15.75" thickBot="1" x14ac:dyDescent="0.3">
      <c r="B7" s="124"/>
      <c r="C7" s="128"/>
      <c r="D7" s="130"/>
      <c r="E7" s="145"/>
      <c r="F7" s="21" t="s">
        <v>22</v>
      </c>
      <c r="G7" s="97">
        <v>1</v>
      </c>
      <c r="H7" s="47" t="s">
        <v>22</v>
      </c>
      <c r="I7" s="98">
        <v>1</v>
      </c>
    </row>
    <row r="8" spans="2:9" x14ac:dyDescent="0.25">
      <c r="B8" s="124"/>
      <c r="C8" s="131" t="s">
        <v>16</v>
      </c>
      <c r="D8" s="134" t="s">
        <v>0</v>
      </c>
      <c r="E8" s="137"/>
      <c r="F8" s="22" t="s">
        <v>0</v>
      </c>
      <c r="G8" s="103"/>
      <c r="H8" s="22" t="s">
        <v>0</v>
      </c>
      <c r="I8" s="106"/>
    </row>
    <row r="9" spans="2:9" x14ac:dyDescent="0.25">
      <c r="B9" s="124"/>
      <c r="C9" s="132"/>
      <c r="D9" s="135"/>
      <c r="E9" s="138"/>
      <c r="F9" s="20" t="s">
        <v>13</v>
      </c>
      <c r="G9" s="104"/>
      <c r="H9" s="20" t="s">
        <v>13</v>
      </c>
      <c r="I9" s="105"/>
    </row>
    <row r="10" spans="2:9" x14ac:dyDescent="0.25">
      <c r="B10" s="125"/>
      <c r="C10" s="132"/>
      <c r="D10" s="135"/>
      <c r="E10" s="138"/>
      <c r="F10" s="20" t="s">
        <v>14</v>
      </c>
      <c r="G10" s="101"/>
      <c r="H10" s="20" t="s">
        <v>14</v>
      </c>
      <c r="I10" s="107"/>
    </row>
    <row r="11" spans="2:9" ht="15.75" thickBot="1" x14ac:dyDescent="0.3">
      <c r="B11" s="126"/>
      <c r="C11" s="133"/>
      <c r="D11" s="136"/>
      <c r="E11" s="139"/>
      <c r="F11" s="54" t="s">
        <v>22</v>
      </c>
      <c r="G11" s="99">
        <v>1</v>
      </c>
      <c r="H11" s="54" t="s">
        <v>22</v>
      </c>
      <c r="I11" s="100">
        <v>1</v>
      </c>
    </row>
    <row r="12" spans="2:9" ht="40.5" customHeight="1" thickTop="1" x14ac:dyDescent="0.25">
      <c r="B12" s="122" t="s">
        <v>47</v>
      </c>
      <c r="C12" s="122"/>
      <c r="D12" s="122"/>
      <c r="E12" s="122"/>
      <c r="F12" s="122"/>
      <c r="G12" s="122"/>
      <c r="H12" s="122"/>
      <c r="I12" s="122"/>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3739-BE97-4677-9740-3271E328F626}">
  <dimension ref="B1:L21"/>
  <sheetViews>
    <sheetView zoomScaleNormal="100" workbookViewId="0">
      <selection activeCell="B37" sqref="B37"/>
    </sheetView>
  </sheetViews>
  <sheetFormatPr defaultRowHeight="15" x14ac:dyDescent="0.25"/>
  <cols>
    <col min="1" max="1" width="4.5703125" style="4" customWidth="1"/>
    <col min="2" max="2" width="9.140625" style="4"/>
    <col min="3" max="4" width="12.5703125" style="4" customWidth="1"/>
    <col min="5" max="5" width="16" style="4" bestFit="1" customWidth="1"/>
    <col min="6" max="6" width="15.28515625" style="4" bestFit="1" customWidth="1"/>
    <col min="7" max="7" width="18.42578125" style="4" bestFit="1" customWidth="1"/>
    <col min="8" max="8" width="14.7109375" style="4" customWidth="1"/>
    <col min="9" max="9" width="12.7109375" style="4" customWidth="1"/>
    <col min="10" max="16384" width="9.140625" style="4"/>
  </cols>
  <sheetData>
    <row r="1" spans="2:12" ht="20.25" customHeight="1" x14ac:dyDescent="0.25">
      <c r="C1" s="147"/>
      <c r="D1" s="147"/>
      <c r="E1" s="147"/>
      <c r="F1" s="147"/>
      <c r="G1" s="147"/>
      <c r="H1" s="17"/>
      <c r="I1" s="17"/>
    </row>
    <row r="2" spans="2:12" ht="26.1" customHeight="1" x14ac:dyDescent="0.25">
      <c r="C2" s="146" t="s">
        <v>44</v>
      </c>
      <c r="D2" s="146"/>
      <c r="E2" s="146"/>
      <c r="F2" s="146"/>
    </row>
    <row r="3" spans="2:12" ht="14.45" customHeight="1" thickBot="1" x14ac:dyDescent="0.3">
      <c r="C3" s="152"/>
      <c r="D3" s="156"/>
      <c r="E3" s="2" t="s">
        <v>3</v>
      </c>
      <c r="F3" s="1" t="s">
        <v>5</v>
      </c>
      <c r="G3" s="18"/>
      <c r="H3" s="18"/>
      <c r="I3" s="18"/>
    </row>
    <row r="4" spans="2:12" ht="15" customHeight="1" thickBot="1" x14ac:dyDescent="0.3">
      <c r="C4" s="155" t="s">
        <v>39</v>
      </c>
      <c r="D4" s="155"/>
      <c r="E4" s="109">
        <v>60</v>
      </c>
      <c r="F4" s="36"/>
      <c r="G4" s="18"/>
      <c r="H4" s="18"/>
      <c r="I4" s="18"/>
    </row>
    <row r="5" spans="2:12" ht="30.75" customHeight="1" x14ac:dyDescent="0.25">
      <c r="C5" s="155" t="s">
        <v>4</v>
      </c>
      <c r="D5" s="155"/>
      <c r="E5" s="110">
        <v>59.64</v>
      </c>
      <c r="F5" s="89">
        <f>IF(E5="","",(E4-E5)/2)</f>
        <v>0.17999999999999972</v>
      </c>
      <c r="G5" s="18"/>
      <c r="H5" s="18"/>
      <c r="I5" s="18"/>
    </row>
    <row r="6" spans="2:12" ht="15.75" thickBot="1" x14ac:dyDescent="0.3">
      <c r="C6" s="148"/>
      <c r="D6" s="148"/>
      <c r="E6" s="148"/>
      <c r="F6" s="148"/>
      <c r="G6" s="148"/>
      <c r="H6" s="148"/>
      <c r="I6" s="148"/>
    </row>
    <row r="7" spans="2:12" ht="21.95" customHeight="1" thickTop="1" x14ac:dyDescent="0.25">
      <c r="B7" s="158" t="s">
        <v>15</v>
      </c>
      <c r="C7" s="157" t="s">
        <v>53</v>
      </c>
      <c r="D7" s="164" t="s">
        <v>52</v>
      </c>
      <c r="E7" s="149" t="s">
        <v>3</v>
      </c>
      <c r="F7" s="151" t="s">
        <v>5</v>
      </c>
      <c r="G7" s="62" t="s">
        <v>12</v>
      </c>
      <c r="H7" s="63" t="s">
        <v>11</v>
      </c>
      <c r="I7" s="153" t="s">
        <v>8</v>
      </c>
    </row>
    <row r="8" spans="2:12" ht="21.95" customHeight="1" thickBot="1" x14ac:dyDescent="0.3">
      <c r="B8" s="159"/>
      <c r="C8" s="150"/>
      <c r="D8" s="165"/>
      <c r="E8" s="150"/>
      <c r="F8" s="152"/>
      <c r="G8" s="31" t="s">
        <v>0</v>
      </c>
      <c r="H8" s="32" t="s">
        <v>0</v>
      </c>
      <c r="I8" s="154"/>
    </row>
    <row r="9" spans="2:12" ht="21.75" customHeight="1" thickBot="1" x14ac:dyDescent="0.3">
      <c r="B9" s="159"/>
      <c r="C9" s="48" t="s">
        <v>1</v>
      </c>
      <c r="D9" s="111"/>
      <c r="E9" s="115">
        <f>$E$4-2*F9</f>
        <v>59.75</v>
      </c>
      <c r="F9" s="34">
        <v>0.125</v>
      </c>
      <c r="G9" s="79">
        <v>1</v>
      </c>
      <c r="H9" s="68">
        <f>IF(F9="","",$F$5/F9*G9)</f>
        <v>1.4399999999999977</v>
      </c>
      <c r="I9" s="64">
        <f>IF(F9="","",(ABS(F9-$F$5)/$F$5))</f>
        <v>0.30555555555555447</v>
      </c>
    </row>
    <row r="10" spans="2:12" ht="21.95" customHeight="1" thickBot="1" x14ac:dyDescent="0.3">
      <c r="B10" s="160"/>
      <c r="C10" s="65" t="s">
        <v>2</v>
      </c>
      <c r="D10" s="112"/>
      <c r="E10" s="66">
        <f>$E$4-2*F10</f>
        <v>59.64</v>
      </c>
      <c r="F10" s="67">
        <v>0.18</v>
      </c>
      <c r="G10" s="81">
        <f>H9</f>
        <v>1.4399999999999977</v>
      </c>
      <c r="H10" s="68">
        <f>IF(F10="","",$F$5/F10*G10)</f>
        <v>1.4399999999999955</v>
      </c>
      <c r="I10" s="69">
        <f>IF(F10="","",(ABS(F10-$F$5)/$F$5))</f>
        <v>1.5419764230904976E-15</v>
      </c>
    </row>
    <row r="11" spans="2:12" ht="15.75" thickTop="1" x14ac:dyDescent="0.25"/>
    <row r="12" spans="2:12" ht="15.75" thickBot="1" x14ac:dyDescent="0.3"/>
    <row r="13" spans="2:12" ht="15" customHeight="1" thickTop="1" x14ac:dyDescent="0.25">
      <c r="B13" s="161" t="s">
        <v>16</v>
      </c>
      <c r="C13" s="157" t="s">
        <v>54</v>
      </c>
      <c r="D13" s="164" t="s">
        <v>52</v>
      </c>
      <c r="E13" s="149" t="s">
        <v>3</v>
      </c>
      <c r="F13" s="151" t="s">
        <v>5</v>
      </c>
      <c r="G13" s="62" t="s">
        <v>12</v>
      </c>
      <c r="H13" s="63" t="s">
        <v>11</v>
      </c>
      <c r="I13" s="153" t="s">
        <v>8</v>
      </c>
    </row>
    <row r="14" spans="2:12" ht="15.75" thickBot="1" x14ac:dyDescent="0.3">
      <c r="B14" s="162"/>
      <c r="C14" s="155"/>
      <c r="D14" s="165"/>
      <c r="E14" s="150"/>
      <c r="F14" s="152"/>
      <c r="G14" s="31" t="s">
        <v>0</v>
      </c>
      <c r="H14" s="32" t="s">
        <v>0</v>
      </c>
      <c r="I14" s="154"/>
    </row>
    <row r="15" spans="2:12" ht="15.75" thickBot="1" x14ac:dyDescent="0.3">
      <c r="B15" s="162"/>
      <c r="C15" s="49" t="s">
        <v>1</v>
      </c>
      <c r="D15" s="113"/>
      <c r="E15" s="115">
        <f>$E$4-2*F15</f>
        <v>59.7</v>
      </c>
      <c r="F15" s="34">
        <v>0.15</v>
      </c>
      <c r="G15" s="80">
        <v>2</v>
      </c>
      <c r="H15" s="33">
        <f>IF(F15="","",$F$5/F15*G15)</f>
        <v>2.3999999999999964</v>
      </c>
      <c r="I15" s="70">
        <f t="shared" ref="I15:I18" si="0">IF(F15="","",ABS(F15-$F$5)/$F$5)</f>
        <v>0.16666666666666538</v>
      </c>
    </row>
    <row r="16" spans="2:12" x14ac:dyDescent="0.25">
      <c r="B16" s="162"/>
      <c r="C16" s="49" t="s">
        <v>2</v>
      </c>
      <c r="D16" s="113"/>
      <c r="E16" s="115">
        <f>$E$4-2*F16</f>
        <v>59.68</v>
      </c>
      <c r="F16" s="45">
        <v>0.16</v>
      </c>
      <c r="G16" s="82">
        <f>H15</f>
        <v>2.3999999999999964</v>
      </c>
      <c r="H16" s="83">
        <f t="shared" ref="H16:H18" si="1">IF(F16="","",(F$5-F15)*(G16-G15)/(F16-F15)+G15)</f>
        <v>3.1999999999999771</v>
      </c>
      <c r="I16" s="84">
        <f t="shared" si="0"/>
        <v>0.11111111111110969</v>
      </c>
      <c r="L16" s="17"/>
    </row>
    <row r="17" spans="2:9" x14ac:dyDescent="0.25">
      <c r="B17" s="162"/>
      <c r="C17" s="49" t="s">
        <v>6</v>
      </c>
      <c r="D17" s="113"/>
      <c r="E17" s="115">
        <f t="shared" ref="E17:E18" si="2">$E$4-2*F17</f>
        <v>59.66</v>
      </c>
      <c r="F17" s="35">
        <v>0.17</v>
      </c>
      <c r="G17" s="85">
        <f>H16</f>
        <v>3.1999999999999771</v>
      </c>
      <c r="H17" s="83">
        <f>IF(F17="","",(F$5-F16)*(G17-G16)/(F17-F16)+G16)</f>
        <v>3.9999999999999334</v>
      </c>
      <c r="I17" s="84">
        <f t="shared" si="0"/>
        <v>5.5555555555553998E-2</v>
      </c>
    </row>
    <row r="18" spans="2:9" x14ac:dyDescent="0.25">
      <c r="B18" s="162"/>
      <c r="C18" s="49" t="s">
        <v>7</v>
      </c>
      <c r="D18" s="113"/>
      <c r="E18" s="115">
        <f t="shared" si="2"/>
        <v>59.64</v>
      </c>
      <c r="F18" s="35">
        <v>0.18</v>
      </c>
      <c r="G18" s="85">
        <f t="shared" ref="G18:G20" si="3">H17</f>
        <v>3.9999999999999334</v>
      </c>
      <c r="H18" s="83">
        <f t="shared" si="1"/>
        <v>3.9999999999999112</v>
      </c>
      <c r="I18" s="84">
        <f t="shared" si="0"/>
        <v>1.5419764230904976E-15</v>
      </c>
    </row>
    <row r="19" spans="2:9" x14ac:dyDescent="0.25">
      <c r="B19" s="162"/>
      <c r="C19" s="49" t="s">
        <v>9</v>
      </c>
      <c r="D19" s="113"/>
      <c r="E19" s="115">
        <f t="shared" ref="E19:E20" si="4">$E$4-2*F19</f>
        <v>60</v>
      </c>
      <c r="F19" s="35"/>
      <c r="G19" s="85"/>
      <c r="H19" s="83" t="str">
        <f>IF(F19="","",(F$5-F18)*(G19-G18)/(F19-F18)+G18)</f>
        <v/>
      </c>
      <c r="I19" s="84" t="str">
        <f>IF(F19="","",ABS(F19-$F$5)/$F$5)</f>
        <v/>
      </c>
    </row>
    <row r="20" spans="2:9" ht="15.75" thickBot="1" x14ac:dyDescent="0.3">
      <c r="B20" s="163"/>
      <c r="C20" s="71" t="s">
        <v>10</v>
      </c>
      <c r="D20" s="114"/>
      <c r="E20" s="66">
        <f t="shared" si="4"/>
        <v>60</v>
      </c>
      <c r="F20" s="67"/>
      <c r="G20" s="86" t="str">
        <f t="shared" si="3"/>
        <v/>
      </c>
      <c r="H20" s="87" t="str">
        <f>IF(F20="","",(F$5-F19)*(G20-G19)/(F20-F19)+G19)</f>
        <v/>
      </c>
      <c r="I20" s="88" t="str">
        <f>IF(F20="","",ABS(F20-$F$5)/$F$5)</f>
        <v/>
      </c>
    </row>
    <row r="21" spans="2:9" ht="15.75" thickTop="1" x14ac:dyDescent="0.25"/>
  </sheetData>
  <mergeCells count="18">
    <mergeCell ref="I13:I14"/>
    <mergeCell ref="C13:C14"/>
    <mergeCell ref="E13:E14"/>
    <mergeCell ref="F13:F14"/>
    <mergeCell ref="B7:B10"/>
    <mergeCell ref="C7:C8"/>
    <mergeCell ref="B13:B20"/>
    <mergeCell ref="D7:D8"/>
    <mergeCell ref="D13:D14"/>
    <mergeCell ref="C2:F2"/>
    <mergeCell ref="C1:G1"/>
    <mergeCell ref="C6:I6"/>
    <mergeCell ref="E7:E8"/>
    <mergeCell ref="F7:F8"/>
    <mergeCell ref="I7:I8"/>
    <mergeCell ref="C4:D4"/>
    <mergeCell ref="C5:D5"/>
    <mergeCell ref="C3:D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B31"/>
  <sheetViews>
    <sheetView zoomScaleNormal="100" workbookViewId="0">
      <selection activeCell="Q9" sqref="Q9"/>
    </sheetView>
  </sheetViews>
  <sheetFormatPr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8" ht="26.1" customHeight="1" x14ac:dyDescent="0.25">
      <c r="C2" s="146" t="s">
        <v>45</v>
      </c>
      <c r="D2" s="146"/>
      <c r="E2" s="146"/>
      <c r="F2" s="146"/>
      <c r="G2" s="146"/>
      <c r="H2" s="146"/>
      <c r="I2" s="146"/>
      <c r="J2" s="146"/>
      <c r="K2" s="146"/>
      <c r="L2" s="146"/>
      <c r="M2" s="146"/>
      <c r="N2" s="146"/>
    </row>
    <row r="3" spans="2:28" ht="15" customHeight="1" thickBot="1" x14ac:dyDescent="0.3">
      <c r="C3" s="215" t="s">
        <v>38</v>
      </c>
      <c r="D3" s="216"/>
      <c r="E3" s="217"/>
      <c r="F3" s="8" t="s">
        <v>3</v>
      </c>
      <c r="G3" s="3" t="s">
        <v>5</v>
      </c>
      <c r="H3" s="195" t="s">
        <v>51</v>
      </c>
      <c r="I3" s="196"/>
      <c r="J3" s="196"/>
      <c r="K3" s="196"/>
      <c r="L3" s="196"/>
      <c r="M3" s="196"/>
      <c r="N3" s="197"/>
    </row>
    <row r="4" spans="2:28" ht="15.75" thickBot="1" x14ac:dyDescent="0.3">
      <c r="C4" s="218"/>
      <c r="D4" s="219"/>
      <c r="E4" s="219"/>
      <c r="F4" s="78">
        <v>60</v>
      </c>
      <c r="G4" s="39"/>
      <c r="H4" s="198"/>
      <c r="I4" s="199"/>
      <c r="J4" s="199"/>
      <c r="K4" s="199"/>
      <c r="L4" s="199"/>
      <c r="M4" s="199"/>
      <c r="N4" s="200"/>
    </row>
    <row r="5" spans="2:28" ht="29.1" customHeight="1" x14ac:dyDescent="0.25">
      <c r="C5" s="220" t="s">
        <v>50</v>
      </c>
      <c r="D5" s="221"/>
      <c r="E5" s="222"/>
      <c r="F5" s="13">
        <v>59.56</v>
      </c>
      <c r="G5" s="90">
        <f>IF(F5="","",(F4-F5)/2)</f>
        <v>0.21999999999999886</v>
      </c>
      <c r="H5" s="198"/>
      <c r="I5" s="199"/>
      <c r="J5" s="199"/>
      <c r="K5" s="199"/>
      <c r="L5" s="199"/>
      <c r="M5" s="199"/>
      <c r="N5" s="200"/>
    </row>
    <row r="6" spans="2:28" ht="29.1" customHeight="1" thickBot="1" x14ac:dyDescent="0.3">
      <c r="C6" s="220" t="s">
        <v>49</v>
      </c>
      <c r="D6" s="221"/>
      <c r="E6" s="222"/>
      <c r="F6" s="14">
        <v>59.72</v>
      </c>
      <c r="G6" s="91">
        <f>IF(F6="","",(F4-F6)/2)</f>
        <v>0.14000000000000057</v>
      </c>
      <c r="H6" s="201"/>
      <c r="I6" s="202"/>
      <c r="J6" s="202"/>
      <c r="K6" s="202"/>
      <c r="L6" s="202"/>
      <c r="M6" s="202"/>
      <c r="N6" s="203"/>
    </row>
    <row r="7" spans="2:28" ht="32.25" customHeight="1" thickBot="1" x14ac:dyDescent="0.3">
      <c r="C7" s="5"/>
      <c r="D7" s="108"/>
      <c r="E7" s="6"/>
      <c r="F7" s="6"/>
      <c r="G7" s="9"/>
      <c r="H7" s="7"/>
      <c r="I7" s="7"/>
      <c r="J7" s="7"/>
      <c r="K7" s="7"/>
      <c r="L7" s="7"/>
      <c r="M7" s="7"/>
    </row>
    <row r="8" spans="2:28" ht="15.75" thickTop="1" x14ac:dyDescent="0.25">
      <c r="B8" s="161" t="s">
        <v>15</v>
      </c>
      <c r="C8" s="184" t="s">
        <v>54</v>
      </c>
      <c r="D8" s="234" t="s">
        <v>52</v>
      </c>
      <c r="E8" s="186"/>
      <c r="F8" s="149" t="s">
        <v>3</v>
      </c>
      <c r="G8" s="151" t="s">
        <v>5</v>
      </c>
      <c r="H8" s="210" t="s">
        <v>12</v>
      </c>
      <c r="I8" s="149"/>
      <c r="J8" s="211"/>
      <c r="K8" s="212" t="s">
        <v>11</v>
      </c>
      <c r="L8" s="213"/>
      <c r="M8" s="214"/>
      <c r="N8" s="153" t="s">
        <v>8</v>
      </c>
    </row>
    <row r="9" spans="2:28" ht="15.75" thickBot="1" x14ac:dyDescent="0.3">
      <c r="B9" s="162"/>
      <c r="C9" s="185"/>
      <c r="D9" s="235"/>
      <c r="E9" s="187"/>
      <c r="F9" s="150"/>
      <c r="G9" s="152"/>
      <c r="H9" s="25" t="s">
        <v>0</v>
      </c>
      <c r="I9" s="2" t="s">
        <v>13</v>
      </c>
      <c r="J9" s="26" t="s">
        <v>14</v>
      </c>
      <c r="K9" s="30" t="s">
        <v>0</v>
      </c>
      <c r="L9" s="50" t="s">
        <v>13</v>
      </c>
      <c r="M9" s="19" t="s">
        <v>14</v>
      </c>
      <c r="N9" s="154"/>
    </row>
    <row r="10" spans="2:28" x14ac:dyDescent="0.25">
      <c r="B10" s="162"/>
      <c r="C10" s="155" t="s">
        <v>1</v>
      </c>
      <c r="D10" s="236"/>
      <c r="E10" s="50" t="s">
        <v>48</v>
      </c>
      <c r="F10" s="115">
        <f>$F$4-2*G10</f>
        <v>59.62</v>
      </c>
      <c r="G10" s="27">
        <v>0.19</v>
      </c>
      <c r="H10" s="204">
        <v>1</v>
      </c>
      <c r="I10" s="206">
        <v>1.5</v>
      </c>
      <c r="J10" s="208">
        <v>0.5</v>
      </c>
      <c r="K10" s="172">
        <f>IF(G10="","",(G$5+G$6)/(G10+G11)*H10)</f>
        <v>1.4399999999999977</v>
      </c>
      <c r="L10" s="170">
        <f>IF(G10="","",2/(1+G6/G5))</f>
        <v>1.2222222222222179</v>
      </c>
      <c r="M10" s="168">
        <f>IF(G10="","",2-L10)</f>
        <v>0.77777777777778212</v>
      </c>
      <c r="N10" s="72">
        <f>IF(G10="","",ABS(($G$5-G10)/$G$5))</f>
        <v>0.13636363636363188</v>
      </c>
    </row>
    <row r="11" spans="2:28" ht="15.75" thickBot="1" x14ac:dyDescent="0.3">
      <c r="B11" s="162"/>
      <c r="C11" s="155"/>
      <c r="D11" s="237"/>
      <c r="E11" s="50" t="s">
        <v>49</v>
      </c>
      <c r="F11" s="115">
        <f>$F$4-2*G11</f>
        <v>59.88</v>
      </c>
      <c r="G11" s="28">
        <v>0.06</v>
      </c>
      <c r="H11" s="205"/>
      <c r="I11" s="207"/>
      <c r="J11" s="209"/>
      <c r="K11" s="173"/>
      <c r="L11" s="170"/>
      <c r="M11" s="168"/>
      <c r="N11" s="72">
        <f>IF(G11="","",ABS(($G$6-G11)/$G$6))</f>
        <v>0.57142857142857317</v>
      </c>
    </row>
    <row r="12" spans="2:28" x14ac:dyDescent="0.25">
      <c r="B12" s="162"/>
      <c r="C12" s="155" t="s">
        <v>2</v>
      </c>
      <c r="D12" s="236"/>
      <c r="E12" s="50" t="s">
        <v>48</v>
      </c>
      <c r="F12" s="12">
        <f>$F$4-2*G12</f>
        <v>59.56</v>
      </c>
      <c r="G12" s="29">
        <v>0.22</v>
      </c>
      <c r="H12" s="189">
        <f>K10</f>
        <v>1.4399999999999977</v>
      </c>
      <c r="I12" s="190">
        <f>L10</f>
        <v>1.2222222222222179</v>
      </c>
      <c r="J12" s="191">
        <f>M10</f>
        <v>0.77777777777778212</v>
      </c>
      <c r="K12" s="193">
        <f>IF(G12="","",(G$5+G$6)/(G12+G13)*H12)</f>
        <v>1.4399999999999955</v>
      </c>
      <c r="L12" s="170">
        <f>IF(G12="","",(G$5/G$6-G10/G11)*(I12-I10)/(G12/G13-G10/G11)+I10)</f>
        <v>1.2222222222222154</v>
      </c>
      <c r="M12" s="168">
        <f>IF(G12="","",2-L12)</f>
        <v>0.77777777777778456</v>
      </c>
      <c r="N12" s="72">
        <f>IF(G12="","",ABS(($G$5-G12)/$G$5))</f>
        <v>5.1726300010945064E-15</v>
      </c>
    </row>
    <row r="13" spans="2:28" ht="15.75" thickBot="1" x14ac:dyDescent="0.3">
      <c r="B13" s="163"/>
      <c r="C13" s="188"/>
      <c r="D13" s="238"/>
      <c r="E13" s="76" t="s">
        <v>49</v>
      </c>
      <c r="F13" s="73">
        <f>$F$4-2*G13</f>
        <v>59.72</v>
      </c>
      <c r="G13" s="74">
        <v>0.14000000000000001</v>
      </c>
      <c r="H13" s="174"/>
      <c r="I13" s="171"/>
      <c r="J13" s="192"/>
      <c r="K13" s="194"/>
      <c r="L13" s="171"/>
      <c r="M13" s="169"/>
      <c r="N13" s="75">
        <f>IF(G13="","",ABS(($G$6-G13)/$G$6))</f>
        <v>3.965082230804114E-15</v>
      </c>
    </row>
    <row r="14" spans="2:28" ht="21.75" customHeight="1" thickTop="1" thickBot="1" x14ac:dyDescent="0.3">
      <c r="K14" s="40"/>
      <c r="L14" s="40"/>
      <c r="M14" s="40"/>
      <c r="N14" s="41"/>
    </row>
    <row r="15" spans="2:28" ht="15" customHeight="1" thickTop="1" x14ac:dyDescent="0.25">
      <c r="B15" s="161" t="s">
        <v>16</v>
      </c>
      <c r="C15" s="184" t="s">
        <v>54</v>
      </c>
      <c r="D15" s="234" t="s">
        <v>52</v>
      </c>
      <c r="E15" s="186"/>
      <c r="F15" s="186" t="s">
        <v>3</v>
      </c>
      <c r="G15" s="226" t="s">
        <v>5</v>
      </c>
      <c r="H15" s="210" t="s">
        <v>12</v>
      </c>
      <c r="I15" s="149"/>
      <c r="J15" s="211"/>
      <c r="K15" s="175" t="s">
        <v>11</v>
      </c>
      <c r="L15" s="176"/>
      <c r="M15" s="177"/>
      <c r="N15" s="166" t="s">
        <v>8</v>
      </c>
    </row>
    <row r="16" spans="2:28" ht="15" customHeight="1" thickBot="1" x14ac:dyDescent="0.3">
      <c r="B16" s="162"/>
      <c r="C16" s="185"/>
      <c r="D16" s="235"/>
      <c r="E16" s="187"/>
      <c r="F16" s="187"/>
      <c r="G16" s="227"/>
      <c r="H16" s="25" t="s">
        <v>0</v>
      </c>
      <c r="I16" s="2" t="s">
        <v>13</v>
      </c>
      <c r="J16" s="26" t="s">
        <v>14</v>
      </c>
      <c r="K16" s="42" t="s">
        <v>0</v>
      </c>
      <c r="L16" s="43" t="s">
        <v>13</v>
      </c>
      <c r="M16" s="44" t="s">
        <v>14</v>
      </c>
      <c r="N16" s="167"/>
      <c r="R16" s="24"/>
      <c r="S16" s="24"/>
      <c r="T16" s="24"/>
      <c r="U16" s="24"/>
      <c r="V16" s="24"/>
      <c r="W16" s="24"/>
      <c r="X16" s="24"/>
      <c r="Y16" s="24"/>
      <c r="Z16" s="24"/>
      <c r="AA16" s="24"/>
      <c r="AB16" s="24"/>
    </row>
    <row r="17" spans="2:25" x14ac:dyDescent="0.25">
      <c r="B17" s="162"/>
      <c r="C17" s="150" t="s">
        <v>1</v>
      </c>
      <c r="D17" s="239"/>
      <c r="E17" s="50" t="s">
        <v>48</v>
      </c>
      <c r="F17" s="12">
        <f>$F$4-2*G17</f>
        <v>59.6</v>
      </c>
      <c r="G17" s="37">
        <v>0.2</v>
      </c>
      <c r="H17" s="178">
        <v>2</v>
      </c>
      <c r="I17" s="180">
        <v>1.5</v>
      </c>
      <c r="J17" s="182">
        <v>0.5</v>
      </c>
      <c r="K17" s="172">
        <f>IF(G17="","",(G$5+G$6)/(G17+G18)*H17)</f>
        <v>2.4827586206896508</v>
      </c>
      <c r="L17" s="170">
        <f>IF(G17="","",(2-I17)*(G5*G18/G17/G6-1)+I17)</f>
        <v>1.3535714285714253</v>
      </c>
      <c r="M17" s="168">
        <f>IF(G17="","",2-L17)</f>
        <v>0.64642857142857468</v>
      </c>
      <c r="N17" s="72">
        <f>IF(G17="","",ABS(($G$5-G17)/$G$5))</f>
        <v>9.0909090909086165E-2</v>
      </c>
      <c r="X17" s="23"/>
    </row>
    <row r="18" spans="2:25" ht="15.75" thickBot="1" x14ac:dyDescent="0.3">
      <c r="B18" s="162"/>
      <c r="C18" s="150"/>
      <c r="D18" s="240"/>
      <c r="E18" s="50" t="s">
        <v>49</v>
      </c>
      <c r="F18" s="12">
        <f>$F$4-2*G18</f>
        <v>59.82</v>
      </c>
      <c r="G18" s="38">
        <v>0.09</v>
      </c>
      <c r="H18" s="179"/>
      <c r="I18" s="181"/>
      <c r="J18" s="183"/>
      <c r="K18" s="173"/>
      <c r="L18" s="170"/>
      <c r="M18" s="168"/>
      <c r="N18" s="72">
        <f>IF(G18="","",ABS(($G$6-G18)/$G$6))</f>
        <v>0.35714285714285976</v>
      </c>
      <c r="T18" s="23"/>
      <c r="X18" s="23"/>
    </row>
    <row r="19" spans="2:25" x14ac:dyDescent="0.25">
      <c r="B19" s="162"/>
      <c r="C19" s="150" t="s">
        <v>2</v>
      </c>
      <c r="D19" s="239"/>
      <c r="E19" s="50" t="s">
        <v>48</v>
      </c>
      <c r="F19" s="12">
        <f>$F$4-2*G19</f>
        <v>59.6</v>
      </c>
      <c r="G19" s="38">
        <v>0.2</v>
      </c>
      <c r="H19" s="230">
        <f>K17</f>
        <v>2.4827586206896508</v>
      </c>
      <c r="I19" s="232">
        <f>L17</f>
        <v>1.3535714285714253</v>
      </c>
      <c r="J19" s="233">
        <f>M17</f>
        <v>0.64642857142857468</v>
      </c>
      <c r="K19" s="172">
        <f t="shared" ref="K19" si="0">IF(G19="","",(AVERAGE(G$5,G$6)-AVERAGE(G17,G18))*(H19-H17)/(AVERAGE(G19,G20)-AVERAGE(G17,G18))+H17)</f>
        <v>3.1264367816091765</v>
      </c>
      <c r="L19" s="170">
        <f>IF(G19="","",(G$5/G$6-G17/G18)*(I19-I17)/(G19/G20-G17/G18)+I17)</f>
        <v>1.3284693877550944</v>
      </c>
      <c r="M19" s="168">
        <f>IF(G19="","",2-L19)</f>
        <v>0.67153061224490562</v>
      </c>
      <c r="N19" s="72">
        <f>IF(G19="","",ABS(($G$5-G19)/$G$5))</f>
        <v>9.0909090909086165E-2</v>
      </c>
      <c r="T19" s="23"/>
      <c r="X19" s="23"/>
      <c r="Y19" s="23"/>
    </row>
    <row r="20" spans="2:25" x14ac:dyDescent="0.25">
      <c r="B20" s="162"/>
      <c r="C20" s="150"/>
      <c r="D20" s="240"/>
      <c r="E20" s="50" t="s">
        <v>49</v>
      </c>
      <c r="F20" s="12">
        <f>$F$4-2*G20</f>
        <v>59.76</v>
      </c>
      <c r="G20" s="38">
        <v>0.12</v>
      </c>
      <c r="H20" s="231"/>
      <c r="I20" s="190"/>
      <c r="J20" s="225"/>
      <c r="K20" s="173"/>
      <c r="L20" s="170"/>
      <c r="M20" s="168"/>
      <c r="N20" s="72">
        <f>IF(G20="","",ABS(($G$6-G20)/$G$6))</f>
        <v>0.14285714285714637</v>
      </c>
      <c r="T20" s="23"/>
      <c r="X20" s="23"/>
      <c r="Y20" s="23"/>
    </row>
    <row r="21" spans="2:25" x14ac:dyDescent="0.25">
      <c r="B21" s="162"/>
      <c r="C21" s="150" t="s">
        <v>6</v>
      </c>
      <c r="D21" s="239"/>
      <c r="E21" s="50" t="s">
        <v>48</v>
      </c>
      <c r="F21" s="115">
        <f t="shared" ref="F21:F30" si="1">$F$4-2*G21</f>
        <v>59.58</v>
      </c>
      <c r="G21" s="38">
        <v>0.21</v>
      </c>
      <c r="H21" s="173">
        <f>K19</f>
        <v>3.1264367816091765</v>
      </c>
      <c r="I21" s="223">
        <f>L19</f>
        <v>1.3284693877550944</v>
      </c>
      <c r="J21" s="224">
        <f>M19</f>
        <v>0.67153061224490562</v>
      </c>
      <c r="K21" s="172">
        <f t="shared" ref="K21" si="2">IF(G21="","",(AVERAGE(G$5,G$6)-AVERAGE(G19,G20))*(H21-H19)/(AVERAGE(G21,G22)-AVERAGE(G19,G20))+H19)</f>
        <v>3.7701149425286857</v>
      </c>
      <c r="L21" s="170">
        <f t="shared" ref="L21" si="3">IF(G21="","",(G$5/G$6-G19/G20)*(I21-I19)/(G21/G22-G19/G20)+I19)</f>
        <v>1.3069533527696611</v>
      </c>
      <c r="M21" s="168">
        <f t="shared" ref="M21" si="4">IF(G21="","",2-L21)</f>
        <v>0.69304664723033893</v>
      </c>
      <c r="N21" s="72">
        <f>IF(G21="","",ABS(($G$5-G21)/$G$5))</f>
        <v>4.5454545454540557E-2</v>
      </c>
      <c r="T21" s="23"/>
      <c r="X21" s="23"/>
      <c r="Y21" s="23"/>
    </row>
    <row r="22" spans="2:25" x14ac:dyDescent="0.25">
      <c r="B22" s="162"/>
      <c r="C22" s="150"/>
      <c r="D22" s="240"/>
      <c r="E22" s="50" t="s">
        <v>49</v>
      </c>
      <c r="F22" s="115">
        <f t="shared" si="1"/>
        <v>59.74</v>
      </c>
      <c r="G22" s="38">
        <v>0.13</v>
      </c>
      <c r="H22" s="189"/>
      <c r="I22" s="190"/>
      <c r="J22" s="225"/>
      <c r="K22" s="173"/>
      <c r="L22" s="170"/>
      <c r="M22" s="168"/>
      <c r="N22" s="72">
        <f>IF(G22="","",ABS(($G$6-G22)/$G$6))</f>
        <v>7.1428571428575172E-2</v>
      </c>
      <c r="T22" s="23"/>
      <c r="X22" s="23"/>
      <c r="Y22" s="23"/>
    </row>
    <row r="23" spans="2:25" x14ac:dyDescent="0.25">
      <c r="B23" s="162"/>
      <c r="C23" s="150" t="s">
        <v>7</v>
      </c>
      <c r="D23" s="239"/>
      <c r="E23" s="50" t="s">
        <v>48</v>
      </c>
      <c r="F23" s="115">
        <f t="shared" si="1"/>
        <v>59.56</v>
      </c>
      <c r="G23" s="38">
        <v>0.22</v>
      </c>
      <c r="H23" s="173">
        <f t="shared" ref="H23" si="5">K21</f>
        <v>3.7701149425286857</v>
      </c>
      <c r="I23" s="223">
        <f t="shared" ref="I23:J23" si="6">L21</f>
        <v>1.3069533527696611</v>
      </c>
      <c r="J23" s="224">
        <f t="shared" si="6"/>
        <v>0.69304664723033893</v>
      </c>
      <c r="K23" s="172">
        <f t="shared" ref="K23" si="7">IF(G23="","",(AVERAGE(G$5,G$6)-AVERAGE(G21,G22))*(H23-H21)/(AVERAGE(G23,G24)-AVERAGE(G21,G22))+H21)</f>
        <v>3.770114942528668</v>
      </c>
      <c r="L23" s="170">
        <f t="shared" ref="L23" si="8">IF(G23="","",(G$5/G$6-G21/G22)*(I23-I21)/(G23/G24-G21/G22)+I21)</f>
        <v>1.306953352769654</v>
      </c>
      <c r="M23" s="168">
        <f t="shared" ref="M23" si="9">IF(G23="","",2-L23)</f>
        <v>0.69304664723034604</v>
      </c>
      <c r="N23" s="72">
        <f>IF(G23="","",ABS(($G$5-G23)/$G$5))</f>
        <v>5.1726300010945064E-15</v>
      </c>
      <c r="T23" s="23"/>
      <c r="X23" s="23"/>
      <c r="Y23" s="23"/>
    </row>
    <row r="24" spans="2:25" x14ac:dyDescent="0.25">
      <c r="B24" s="162"/>
      <c r="C24" s="150"/>
      <c r="D24" s="240"/>
      <c r="E24" s="50" t="s">
        <v>49</v>
      </c>
      <c r="F24" s="115">
        <f t="shared" si="1"/>
        <v>59.72</v>
      </c>
      <c r="G24" s="38">
        <v>0.14000000000000001</v>
      </c>
      <c r="H24" s="189"/>
      <c r="I24" s="190"/>
      <c r="J24" s="225"/>
      <c r="K24" s="173"/>
      <c r="L24" s="170"/>
      <c r="M24" s="168"/>
      <c r="N24" s="72">
        <f>IF(G24="","",ABS(($G$6-G24)/$G$6))</f>
        <v>3.965082230804114E-15</v>
      </c>
      <c r="T24" s="23"/>
      <c r="X24" s="23"/>
      <c r="Y24" s="23"/>
    </row>
    <row r="25" spans="2:25" x14ac:dyDescent="0.25">
      <c r="B25" s="162"/>
      <c r="C25" s="150" t="s">
        <v>9</v>
      </c>
      <c r="D25" s="239"/>
      <c r="E25" s="51" t="s">
        <v>48</v>
      </c>
      <c r="F25" s="115">
        <f t="shared" si="1"/>
        <v>60</v>
      </c>
      <c r="G25" s="38"/>
      <c r="H25" s="173"/>
      <c r="I25" s="223"/>
      <c r="J25" s="168"/>
      <c r="K25" s="172" t="str">
        <f t="shared" ref="K25" si="10">IF(G25="","",(AVERAGE(G$5,G$6)-AVERAGE(G23,G24))*(H25-H23)/(AVERAGE(G25,G26)-AVERAGE(G23,G24))+H23)</f>
        <v/>
      </c>
      <c r="L25" s="170" t="str">
        <f t="shared" ref="L25" si="11">IF(G25="","",(G$5/G$6-G23/G24)*(I25-I23)/(G25/G26-G23/G24)+I23)</f>
        <v/>
      </c>
      <c r="M25" s="168" t="str">
        <f t="shared" ref="M25" si="12">IF(G25="","",2-L25)</f>
        <v/>
      </c>
      <c r="N25" s="72" t="str">
        <f>IF(G25="","",ABS(($G$5-G25)/$G$5))</f>
        <v/>
      </c>
      <c r="R25" s="23"/>
      <c r="T25" s="23"/>
      <c r="X25" s="23"/>
      <c r="Y25" s="23"/>
    </row>
    <row r="26" spans="2:25" x14ac:dyDescent="0.25">
      <c r="B26" s="162"/>
      <c r="C26" s="150"/>
      <c r="D26" s="240"/>
      <c r="E26" s="50" t="s">
        <v>49</v>
      </c>
      <c r="F26" s="115">
        <f t="shared" si="1"/>
        <v>60</v>
      </c>
      <c r="G26" s="38"/>
      <c r="H26" s="189"/>
      <c r="I26" s="190"/>
      <c r="J26" s="168"/>
      <c r="K26" s="173"/>
      <c r="L26" s="170"/>
      <c r="M26" s="168"/>
      <c r="N26" s="72" t="str">
        <f>IF(G26="","",ABS(($G$6-G26)/$G$6))</f>
        <v/>
      </c>
      <c r="T26" s="23"/>
      <c r="X26" s="23"/>
      <c r="Y26" s="23"/>
    </row>
    <row r="27" spans="2:25" x14ac:dyDescent="0.25">
      <c r="B27" s="162"/>
      <c r="C27" s="150" t="s">
        <v>10</v>
      </c>
      <c r="D27" s="239"/>
      <c r="E27" s="50" t="s">
        <v>48</v>
      </c>
      <c r="F27" s="115">
        <f t="shared" si="1"/>
        <v>60</v>
      </c>
      <c r="G27" s="38"/>
      <c r="H27" s="173" t="str">
        <f t="shared" ref="H27" si="13">K25</f>
        <v/>
      </c>
      <c r="I27" s="223" t="str">
        <f t="shared" ref="I27:J27" si="14">L25</f>
        <v/>
      </c>
      <c r="J27" s="168" t="str">
        <f t="shared" si="14"/>
        <v/>
      </c>
      <c r="K27" s="172" t="str">
        <f>IF(G27="","",(AVERAGE(G$5,G$6)-AVERAGE(G25,G26))*(H27-H25)/(AVERAGE(G27,G28)-AVERAGE(G25,G26))+H25)</f>
        <v/>
      </c>
      <c r="L27" s="170" t="str">
        <f t="shared" ref="L27" si="15">IF(G27="","",(G$5/G$6-G25/G26)*(I27-I25)/(G27/G28-G25/G26)+I25)</f>
        <v/>
      </c>
      <c r="M27" s="168" t="str">
        <f t="shared" ref="M27" si="16">IF(G27="","",2-L27)</f>
        <v/>
      </c>
      <c r="N27" s="72" t="str">
        <f>IF(G27="","",ABS(($G$5-G27)/$G$5))</f>
        <v/>
      </c>
      <c r="T27" s="23"/>
      <c r="X27" s="23"/>
      <c r="Y27" s="23"/>
    </row>
    <row r="28" spans="2:25" x14ac:dyDescent="0.25">
      <c r="B28" s="162"/>
      <c r="C28" s="150"/>
      <c r="D28" s="240"/>
      <c r="E28" s="2" t="s">
        <v>49</v>
      </c>
      <c r="F28" s="115">
        <f t="shared" si="1"/>
        <v>60</v>
      </c>
      <c r="G28" s="38"/>
      <c r="H28" s="189"/>
      <c r="I28" s="190"/>
      <c r="J28" s="168"/>
      <c r="K28" s="173"/>
      <c r="L28" s="170"/>
      <c r="M28" s="168"/>
      <c r="N28" s="72" t="str">
        <f>IF(G28="","",ABS(($G$6-G28)/$G$6))</f>
        <v/>
      </c>
    </row>
    <row r="29" spans="2:25" x14ac:dyDescent="0.25">
      <c r="B29" s="162"/>
      <c r="C29" s="150" t="s">
        <v>40</v>
      </c>
      <c r="D29" s="239"/>
      <c r="E29" s="50" t="s">
        <v>48</v>
      </c>
      <c r="F29" s="115">
        <f t="shared" si="1"/>
        <v>60</v>
      </c>
      <c r="G29" s="38"/>
      <c r="H29" s="173" t="str">
        <f t="shared" ref="H29" si="17">K27</f>
        <v/>
      </c>
      <c r="I29" s="170" t="str">
        <f t="shared" ref="I29:J29" si="18">L27</f>
        <v/>
      </c>
      <c r="J29" s="168" t="str">
        <f t="shared" si="18"/>
        <v/>
      </c>
      <c r="K29" s="172" t="str">
        <f>IF(G29="","",(AVERAGE(G$5,G$6)-AVERAGE(G27,G28))*(H29-H27)/(AVERAGE(G29,G30)-AVERAGE(G27,G28))+H27)</f>
        <v/>
      </c>
      <c r="L29" s="170" t="str">
        <f t="shared" ref="L29" si="19">IF(G29="","",(G$5/G$6-G27/G28)*(I29-I27)/(G29/G30-G27/G28)+I27)</f>
        <v/>
      </c>
      <c r="M29" s="168" t="str">
        <f t="shared" ref="M29" si="20">IF(G29="","",2-L29)</f>
        <v/>
      </c>
      <c r="N29" s="72" t="str">
        <f>IF(G29="","",ABS(($G$5-G29)/$G$5))</f>
        <v/>
      </c>
    </row>
    <row r="30" spans="2:25" ht="15.75" thickBot="1" x14ac:dyDescent="0.3">
      <c r="B30" s="163"/>
      <c r="C30" s="228"/>
      <c r="D30" s="241"/>
      <c r="E30" s="76" t="s">
        <v>49</v>
      </c>
      <c r="F30" s="66">
        <f t="shared" si="1"/>
        <v>60</v>
      </c>
      <c r="G30" s="77"/>
      <c r="H30" s="229"/>
      <c r="I30" s="171"/>
      <c r="J30" s="169"/>
      <c r="K30" s="174"/>
      <c r="L30" s="171"/>
      <c r="M30" s="169"/>
      <c r="N30" s="75" t="str">
        <f>IF(G30="","",ABS(($G$6-G30)/$G$6))</f>
        <v/>
      </c>
    </row>
    <row r="31" spans="2:25" ht="15.75" thickTop="1" x14ac:dyDescent="0.25"/>
  </sheetData>
  <mergeCells count="95">
    <mergeCell ref="D29:D30"/>
    <mergeCell ref="D19:D20"/>
    <mergeCell ref="D21:D22"/>
    <mergeCell ref="D23:D24"/>
    <mergeCell ref="D25:D26"/>
    <mergeCell ref="D27:D28"/>
    <mergeCell ref="D8:D9"/>
    <mergeCell ref="D15:D16"/>
    <mergeCell ref="D10:D11"/>
    <mergeCell ref="D12:D13"/>
    <mergeCell ref="D17:D18"/>
    <mergeCell ref="N8:N9"/>
    <mergeCell ref="C29:C30"/>
    <mergeCell ref="H29:H30"/>
    <mergeCell ref="I29:I30"/>
    <mergeCell ref="J29:J30"/>
    <mergeCell ref="C27:C28"/>
    <mergeCell ref="H27:H28"/>
    <mergeCell ref="I27:I28"/>
    <mergeCell ref="J27:J28"/>
    <mergeCell ref="C25:C26"/>
    <mergeCell ref="H25:H26"/>
    <mergeCell ref="I25:I26"/>
    <mergeCell ref="J25:J26"/>
    <mergeCell ref="H19:H20"/>
    <mergeCell ref="I19:I20"/>
    <mergeCell ref="J19:J20"/>
    <mergeCell ref="B8:B13"/>
    <mergeCell ref="K19:K20"/>
    <mergeCell ref="L19:L20"/>
    <mergeCell ref="M19:M20"/>
    <mergeCell ref="C23:C24"/>
    <mergeCell ref="H23:H24"/>
    <mergeCell ref="I23:I24"/>
    <mergeCell ref="J23:J24"/>
    <mergeCell ref="C21:C22"/>
    <mergeCell ref="H21:H22"/>
    <mergeCell ref="I21:I22"/>
    <mergeCell ref="J21:J22"/>
    <mergeCell ref="F15:F16"/>
    <mergeCell ref="G15:G16"/>
    <mergeCell ref="H15:J15"/>
    <mergeCell ref="C19:C20"/>
    <mergeCell ref="C2:N2"/>
    <mergeCell ref="H3:N6"/>
    <mergeCell ref="C8:C9"/>
    <mergeCell ref="H10:H11"/>
    <mergeCell ref="I10:I11"/>
    <mergeCell ref="J10:J11"/>
    <mergeCell ref="H8:J8"/>
    <mergeCell ref="K8:M8"/>
    <mergeCell ref="K10:K11"/>
    <mergeCell ref="E8:E9"/>
    <mergeCell ref="C10:C11"/>
    <mergeCell ref="F8:F9"/>
    <mergeCell ref="G8:G9"/>
    <mergeCell ref="C3:E4"/>
    <mergeCell ref="C5:E5"/>
    <mergeCell ref="C6:E6"/>
    <mergeCell ref="C12:C13"/>
    <mergeCell ref="H12:H13"/>
    <mergeCell ref="I12:I13"/>
    <mergeCell ref="J12:J13"/>
    <mergeCell ref="M10:M11"/>
    <mergeCell ref="L10:L11"/>
    <mergeCell ref="K12:K13"/>
    <mergeCell ref="L12:L13"/>
    <mergeCell ref="M12:M13"/>
    <mergeCell ref="B15:B30"/>
    <mergeCell ref="K21:K22"/>
    <mergeCell ref="K23:K24"/>
    <mergeCell ref="K25:K26"/>
    <mergeCell ref="K27:K28"/>
    <mergeCell ref="K29:K30"/>
    <mergeCell ref="K15:M15"/>
    <mergeCell ref="C17:C18"/>
    <mergeCell ref="H17:H18"/>
    <mergeCell ref="I17:I18"/>
    <mergeCell ref="J17:J18"/>
    <mergeCell ref="K17:K18"/>
    <mergeCell ref="L17:L18"/>
    <mergeCell ref="M17:M18"/>
    <mergeCell ref="C15:C16"/>
    <mergeCell ref="E15:E16"/>
    <mergeCell ref="M29:M30"/>
    <mergeCell ref="L21:L22"/>
    <mergeCell ref="L23:L24"/>
    <mergeCell ref="L25:L26"/>
    <mergeCell ref="L27:L28"/>
    <mergeCell ref="L29:L30"/>
    <mergeCell ref="N15:N16"/>
    <mergeCell ref="M21:M22"/>
    <mergeCell ref="M23:M24"/>
    <mergeCell ref="M25:M26"/>
    <mergeCell ref="M27:M28"/>
  </mergeCells>
  <pageMargins left="0.7" right="0.7" top="0.75" bottom="0.75" header="0.3" footer="0.3"/>
  <pageSetup orientation="portrait" r:id="rId1"/>
  <ignoredErrors>
    <ignoredError sqref="N18:N29 N11:N12"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B31"/>
  <sheetViews>
    <sheetView zoomScaleNormal="100" workbookViewId="0">
      <selection activeCell="B36" sqref="B36"/>
    </sheetView>
  </sheetViews>
  <sheetFormatPr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8" ht="26.1" customHeight="1" x14ac:dyDescent="0.25">
      <c r="C2" s="146" t="s">
        <v>46</v>
      </c>
      <c r="D2" s="146"/>
      <c r="E2" s="146"/>
      <c r="F2" s="146"/>
      <c r="G2" s="146"/>
      <c r="H2" s="146"/>
      <c r="I2" s="146"/>
      <c r="J2" s="146"/>
      <c r="K2" s="146"/>
      <c r="L2" s="146"/>
      <c r="M2" s="146"/>
      <c r="N2" s="146"/>
    </row>
    <row r="3" spans="2:28" ht="15" customHeight="1" thickBot="1" x14ac:dyDescent="0.3">
      <c r="C3" s="215" t="s">
        <v>38</v>
      </c>
      <c r="D3" s="216"/>
      <c r="E3" s="217"/>
      <c r="F3" s="8" t="s">
        <v>3</v>
      </c>
      <c r="G3" s="3" t="s">
        <v>5</v>
      </c>
      <c r="H3" s="195" t="s">
        <v>51</v>
      </c>
      <c r="I3" s="196"/>
      <c r="J3" s="196"/>
      <c r="K3" s="196"/>
      <c r="L3" s="196"/>
      <c r="M3" s="196"/>
      <c r="N3" s="197"/>
    </row>
    <row r="4" spans="2:28" ht="15.75" thickBot="1" x14ac:dyDescent="0.3">
      <c r="C4" s="218"/>
      <c r="D4" s="219"/>
      <c r="E4" s="219"/>
      <c r="F4" s="78">
        <v>60</v>
      </c>
      <c r="G4" s="39"/>
      <c r="H4" s="198"/>
      <c r="I4" s="199"/>
      <c r="J4" s="199"/>
      <c r="K4" s="199"/>
      <c r="L4" s="199"/>
      <c r="M4" s="199"/>
      <c r="N4" s="200"/>
    </row>
    <row r="5" spans="2:28" ht="29.1" customHeight="1" x14ac:dyDescent="0.25">
      <c r="C5" s="220" t="s">
        <v>48</v>
      </c>
      <c r="D5" s="221"/>
      <c r="E5" s="222"/>
      <c r="F5" s="13"/>
      <c r="G5" s="90" t="str">
        <f>IF(F5="","",(F4-F5)/2)</f>
        <v/>
      </c>
      <c r="H5" s="198"/>
      <c r="I5" s="199"/>
      <c r="J5" s="199"/>
      <c r="K5" s="199"/>
      <c r="L5" s="199"/>
      <c r="M5" s="199"/>
      <c r="N5" s="200"/>
    </row>
    <row r="6" spans="2:28" ht="29.1" customHeight="1" thickBot="1" x14ac:dyDescent="0.3">
      <c r="C6" s="220" t="s">
        <v>49</v>
      </c>
      <c r="D6" s="221"/>
      <c r="E6" s="222"/>
      <c r="F6" s="14"/>
      <c r="G6" s="91" t="str">
        <f>IF(F6="","",(F4-F6)/2)</f>
        <v/>
      </c>
      <c r="H6" s="201"/>
      <c r="I6" s="202"/>
      <c r="J6" s="202"/>
      <c r="K6" s="202"/>
      <c r="L6" s="202"/>
      <c r="M6" s="202"/>
      <c r="N6" s="203"/>
    </row>
    <row r="7" spans="2:28" ht="32.25" customHeight="1" thickBot="1" x14ac:dyDescent="0.3">
      <c r="C7" s="93"/>
      <c r="D7" s="108"/>
      <c r="E7" s="6"/>
      <c r="F7" s="6"/>
      <c r="G7" s="9"/>
      <c r="H7" s="7"/>
      <c r="I7" s="7"/>
      <c r="J7" s="7"/>
      <c r="K7" s="7"/>
      <c r="L7" s="7"/>
      <c r="M7" s="7"/>
    </row>
    <row r="8" spans="2:28" ht="15.75" thickTop="1" x14ac:dyDescent="0.25">
      <c r="B8" s="161" t="s">
        <v>15</v>
      </c>
      <c r="C8" s="184" t="s">
        <v>54</v>
      </c>
      <c r="D8" s="234" t="s">
        <v>52</v>
      </c>
      <c r="E8" s="186"/>
      <c r="F8" s="149" t="s">
        <v>3</v>
      </c>
      <c r="G8" s="151" t="s">
        <v>5</v>
      </c>
      <c r="H8" s="210" t="s">
        <v>12</v>
      </c>
      <c r="I8" s="149"/>
      <c r="J8" s="211"/>
      <c r="K8" s="212" t="s">
        <v>11</v>
      </c>
      <c r="L8" s="213"/>
      <c r="M8" s="214"/>
      <c r="N8" s="153" t="s">
        <v>8</v>
      </c>
    </row>
    <row r="9" spans="2:28" ht="15.75" thickBot="1" x14ac:dyDescent="0.3">
      <c r="B9" s="162"/>
      <c r="C9" s="185"/>
      <c r="D9" s="235"/>
      <c r="E9" s="187"/>
      <c r="F9" s="150"/>
      <c r="G9" s="152"/>
      <c r="H9" s="25" t="s">
        <v>0</v>
      </c>
      <c r="I9" s="2" t="s">
        <v>13</v>
      </c>
      <c r="J9" s="26" t="s">
        <v>14</v>
      </c>
      <c r="K9" s="30" t="s">
        <v>0</v>
      </c>
      <c r="L9" s="92" t="s">
        <v>13</v>
      </c>
      <c r="M9" s="19" t="s">
        <v>14</v>
      </c>
      <c r="N9" s="154"/>
    </row>
    <row r="10" spans="2:28" x14ac:dyDescent="0.25">
      <c r="B10" s="162"/>
      <c r="C10" s="155" t="s">
        <v>1</v>
      </c>
      <c r="D10" s="236"/>
      <c r="E10" s="92" t="s">
        <v>48</v>
      </c>
      <c r="F10" s="96">
        <f>$F$4-2*G10</f>
        <v>60</v>
      </c>
      <c r="G10" s="27"/>
      <c r="H10" s="204">
        <v>1</v>
      </c>
      <c r="I10" s="206">
        <v>1.5</v>
      </c>
      <c r="J10" s="208">
        <v>0.5</v>
      </c>
      <c r="K10" s="172" t="str">
        <f>IF(G10="","",(G$5+G$6)/(G10+G11)*H10)</f>
        <v/>
      </c>
      <c r="L10" s="170" t="str">
        <f>IF(G10="","",2/(1+G6/G5))</f>
        <v/>
      </c>
      <c r="M10" s="168" t="str">
        <f>IF(G10="","",2-L10)</f>
        <v/>
      </c>
      <c r="N10" s="72" t="str">
        <f>IF(G10="","",ABS(($G$5-G10)/$G$5))</f>
        <v/>
      </c>
    </row>
    <row r="11" spans="2:28" ht="15.75" thickBot="1" x14ac:dyDescent="0.3">
      <c r="B11" s="162"/>
      <c r="C11" s="155"/>
      <c r="D11" s="237"/>
      <c r="E11" s="92" t="s">
        <v>49</v>
      </c>
      <c r="F11" s="96">
        <f>$F$4-2*G11</f>
        <v>60</v>
      </c>
      <c r="G11" s="28"/>
      <c r="H11" s="205"/>
      <c r="I11" s="207"/>
      <c r="J11" s="209"/>
      <c r="K11" s="173"/>
      <c r="L11" s="170"/>
      <c r="M11" s="168"/>
      <c r="N11" s="72" t="str">
        <f>IF(G11="","",ABS(($G$6-G11)/$G$6))</f>
        <v/>
      </c>
    </row>
    <row r="12" spans="2:28" x14ac:dyDescent="0.25">
      <c r="B12" s="162"/>
      <c r="C12" s="155" t="s">
        <v>2</v>
      </c>
      <c r="D12" s="236"/>
      <c r="E12" s="92" t="s">
        <v>48</v>
      </c>
      <c r="F12" s="12">
        <f>$F$4-2*G12</f>
        <v>60</v>
      </c>
      <c r="G12" s="29"/>
      <c r="H12" s="189" t="str">
        <f>K10</f>
        <v/>
      </c>
      <c r="I12" s="190" t="str">
        <f>L10</f>
        <v/>
      </c>
      <c r="J12" s="191" t="str">
        <f>M10</f>
        <v/>
      </c>
      <c r="K12" s="193" t="str">
        <f>IF(G12="","",(G$5+G$6)/(G12+G13)*H12)</f>
        <v/>
      </c>
      <c r="L12" s="170" t="str">
        <f>IF(G12="","",(G$5/G$6-G10/G11)*(I12-I10)/(G12/G13-G10/G11)+I10)</f>
        <v/>
      </c>
      <c r="M12" s="168" t="str">
        <f>IF(G12="","",2-L12)</f>
        <v/>
      </c>
      <c r="N12" s="72" t="str">
        <f>IF(G12="","",ABS(($G$5-G12)/$G$5))</f>
        <v/>
      </c>
    </row>
    <row r="13" spans="2:28" ht="15.75" thickBot="1" x14ac:dyDescent="0.3">
      <c r="B13" s="163"/>
      <c r="C13" s="188"/>
      <c r="D13" s="238"/>
      <c r="E13" s="94" t="s">
        <v>49</v>
      </c>
      <c r="F13" s="73">
        <f>$F$4-2*G13</f>
        <v>60</v>
      </c>
      <c r="G13" s="74"/>
      <c r="H13" s="174"/>
      <c r="I13" s="171"/>
      <c r="J13" s="192"/>
      <c r="K13" s="194"/>
      <c r="L13" s="171"/>
      <c r="M13" s="169"/>
      <c r="N13" s="75" t="str">
        <f>IF(G13="","",ABS(($G$6-G13)/$G$6))</f>
        <v/>
      </c>
    </row>
    <row r="14" spans="2:28" ht="21.75" customHeight="1" thickTop="1" thickBot="1" x14ac:dyDescent="0.3">
      <c r="K14" s="40"/>
      <c r="L14" s="40"/>
      <c r="M14" s="40"/>
      <c r="N14" s="41"/>
    </row>
    <row r="15" spans="2:28" ht="15" customHeight="1" thickTop="1" x14ac:dyDescent="0.25">
      <c r="B15" s="161" t="s">
        <v>16</v>
      </c>
      <c r="C15" s="184" t="s">
        <v>54</v>
      </c>
      <c r="D15" s="234" t="s">
        <v>52</v>
      </c>
      <c r="E15" s="186"/>
      <c r="F15" s="186" t="s">
        <v>3</v>
      </c>
      <c r="G15" s="226" t="s">
        <v>5</v>
      </c>
      <c r="H15" s="210" t="s">
        <v>12</v>
      </c>
      <c r="I15" s="149"/>
      <c r="J15" s="211"/>
      <c r="K15" s="175" t="s">
        <v>11</v>
      </c>
      <c r="L15" s="176"/>
      <c r="M15" s="177"/>
      <c r="N15" s="166" t="s">
        <v>8</v>
      </c>
    </row>
    <row r="16" spans="2:28" ht="15" customHeight="1" thickBot="1" x14ac:dyDescent="0.3">
      <c r="B16" s="162"/>
      <c r="C16" s="185"/>
      <c r="D16" s="235"/>
      <c r="E16" s="187"/>
      <c r="F16" s="187"/>
      <c r="G16" s="227"/>
      <c r="H16" s="25" t="s">
        <v>0</v>
      </c>
      <c r="I16" s="2" t="s">
        <v>13</v>
      </c>
      <c r="J16" s="26" t="s">
        <v>14</v>
      </c>
      <c r="K16" s="42" t="s">
        <v>0</v>
      </c>
      <c r="L16" s="43" t="s">
        <v>13</v>
      </c>
      <c r="M16" s="44" t="s">
        <v>14</v>
      </c>
      <c r="N16" s="167"/>
      <c r="R16" s="24"/>
      <c r="S16" s="24"/>
      <c r="T16" s="24"/>
      <c r="U16" s="24"/>
      <c r="V16" s="24"/>
      <c r="W16" s="24"/>
      <c r="X16" s="24"/>
      <c r="Y16" s="24"/>
      <c r="Z16" s="24"/>
      <c r="AA16" s="24"/>
      <c r="AB16" s="24"/>
    </row>
    <row r="17" spans="2:25" x14ac:dyDescent="0.25">
      <c r="B17" s="162"/>
      <c r="C17" s="150" t="s">
        <v>1</v>
      </c>
      <c r="D17" s="239"/>
      <c r="E17" s="92" t="s">
        <v>48</v>
      </c>
      <c r="F17" s="12">
        <f>$F$4-2*G17</f>
        <v>60</v>
      </c>
      <c r="G17" s="37"/>
      <c r="H17" s="178">
        <v>2</v>
      </c>
      <c r="I17" s="180">
        <v>1.5</v>
      </c>
      <c r="J17" s="182">
        <v>0.5</v>
      </c>
      <c r="K17" s="172" t="str">
        <f>IF(G17="","",(G$5+G$6)/(G17+G18)*H17)</f>
        <v/>
      </c>
      <c r="L17" s="170" t="str">
        <f>IF(G17="","",(2-I17)*(G5*G18/G17/G6-1)+I17)</f>
        <v/>
      </c>
      <c r="M17" s="168" t="str">
        <f>IF(G17="","",2-L17)</f>
        <v/>
      </c>
      <c r="N17" s="72" t="str">
        <f>IF(G17="","",ABS(($G$5-G17)/$G$5))</f>
        <v/>
      </c>
      <c r="X17" s="23"/>
    </row>
    <row r="18" spans="2:25" ht="15.75" thickBot="1" x14ac:dyDescent="0.3">
      <c r="B18" s="162"/>
      <c r="C18" s="150"/>
      <c r="D18" s="240"/>
      <c r="E18" s="92" t="s">
        <v>49</v>
      </c>
      <c r="F18" s="12">
        <f>$F$4-2*G18</f>
        <v>60</v>
      </c>
      <c r="G18" s="38"/>
      <c r="H18" s="179"/>
      <c r="I18" s="181"/>
      <c r="J18" s="183"/>
      <c r="K18" s="173"/>
      <c r="L18" s="170"/>
      <c r="M18" s="168"/>
      <c r="N18" s="72" t="str">
        <f>IF(G18="","",ABS(($G$6-G18)/$G$6))</f>
        <v/>
      </c>
      <c r="T18" s="23"/>
      <c r="X18" s="23"/>
    </row>
    <row r="19" spans="2:25" x14ac:dyDescent="0.25">
      <c r="B19" s="162"/>
      <c r="C19" s="150" t="s">
        <v>2</v>
      </c>
      <c r="D19" s="239"/>
      <c r="E19" s="92" t="s">
        <v>48</v>
      </c>
      <c r="F19" s="12">
        <f>$F$4-2*G19</f>
        <v>60</v>
      </c>
      <c r="G19" s="38"/>
      <c r="H19" s="230" t="str">
        <f>K17</f>
        <v/>
      </c>
      <c r="I19" s="232" t="str">
        <f>L17</f>
        <v/>
      </c>
      <c r="J19" s="233" t="str">
        <f>M17</f>
        <v/>
      </c>
      <c r="K19" s="172" t="str">
        <f t="shared" ref="K19" si="0">IF(G19="","",(AVERAGE(G$5,G$6)-AVERAGE(G17,G18))*(H19-H17)/(AVERAGE(G19,G20)-AVERAGE(G17,G18))+H17)</f>
        <v/>
      </c>
      <c r="L19" s="170" t="str">
        <f>IF(G19="","",(G$5/G$6-G17/G18)*(I19-I17)/(G19/G20-G17/G18)+I17)</f>
        <v/>
      </c>
      <c r="M19" s="168" t="str">
        <f>IF(G19="","",2-L19)</f>
        <v/>
      </c>
      <c r="N19" s="72" t="str">
        <f>IF(G19="","",ABS(($G$5-G19)/$G$5))</f>
        <v/>
      </c>
      <c r="T19" s="23"/>
      <c r="X19" s="23"/>
      <c r="Y19" s="23"/>
    </row>
    <row r="20" spans="2:25" x14ac:dyDescent="0.25">
      <c r="B20" s="162"/>
      <c r="C20" s="150"/>
      <c r="D20" s="240"/>
      <c r="E20" s="92" t="s">
        <v>49</v>
      </c>
      <c r="F20" s="12">
        <f>$F$4-2*G20</f>
        <v>60</v>
      </c>
      <c r="G20" s="38"/>
      <c r="H20" s="231"/>
      <c r="I20" s="190"/>
      <c r="J20" s="225"/>
      <c r="K20" s="173"/>
      <c r="L20" s="170"/>
      <c r="M20" s="168"/>
      <c r="N20" s="72" t="str">
        <f>IF(G20="","",ABS(($G$6-G20)/$G$6))</f>
        <v/>
      </c>
      <c r="T20" s="23"/>
      <c r="X20" s="23"/>
      <c r="Y20" s="23"/>
    </row>
    <row r="21" spans="2:25" x14ac:dyDescent="0.25">
      <c r="B21" s="162"/>
      <c r="C21" s="150" t="s">
        <v>6</v>
      </c>
      <c r="D21" s="239"/>
      <c r="E21" s="92" t="s">
        <v>48</v>
      </c>
      <c r="F21" s="96">
        <f t="shared" ref="F21:F30" si="1">$F$4-2*G21</f>
        <v>60</v>
      </c>
      <c r="G21" s="38"/>
      <c r="H21" s="173" t="str">
        <f>K19</f>
        <v/>
      </c>
      <c r="I21" s="223" t="str">
        <f>L19</f>
        <v/>
      </c>
      <c r="J21" s="224" t="str">
        <f>M19</f>
        <v/>
      </c>
      <c r="K21" s="172" t="str">
        <f t="shared" ref="K21" si="2">IF(G21="","",(AVERAGE(G$5,G$6)-AVERAGE(G19,G20))*(H21-H19)/(AVERAGE(G21,G22)-AVERAGE(G19,G20))+H19)</f>
        <v/>
      </c>
      <c r="L21" s="170" t="str">
        <f t="shared" ref="L21" si="3">IF(G21="","",(G$5/G$6-G19/G20)*(I21-I19)/(G21/G22-G19/G20)+I19)</f>
        <v/>
      </c>
      <c r="M21" s="168" t="str">
        <f t="shared" ref="M21" si="4">IF(G21="","",2-L21)</f>
        <v/>
      </c>
      <c r="N21" s="72" t="str">
        <f>IF(G21="","",ABS(($G$5-G21)/$G$5))</f>
        <v/>
      </c>
      <c r="T21" s="23"/>
      <c r="X21" s="23"/>
      <c r="Y21" s="23"/>
    </row>
    <row r="22" spans="2:25" x14ac:dyDescent="0.25">
      <c r="B22" s="162"/>
      <c r="C22" s="150"/>
      <c r="D22" s="240"/>
      <c r="E22" s="92" t="s">
        <v>49</v>
      </c>
      <c r="F22" s="96">
        <f t="shared" si="1"/>
        <v>60</v>
      </c>
      <c r="G22" s="38"/>
      <c r="H22" s="189"/>
      <c r="I22" s="190"/>
      <c r="J22" s="225"/>
      <c r="K22" s="173"/>
      <c r="L22" s="170"/>
      <c r="M22" s="168"/>
      <c r="N22" s="72" t="str">
        <f>IF(G22="","",ABS(($G$6-G22)/$G$6))</f>
        <v/>
      </c>
      <c r="T22" s="23"/>
      <c r="X22" s="23"/>
      <c r="Y22" s="23"/>
    </row>
    <row r="23" spans="2:25" x14ac:dyDescent="0.25">
      <c r="B23" s="162"/>
      <c r="C23" s="150" t="s">
        <v>7</v>
      </c>
      <c r="D23" s="239"/>
      <c r="E23" s="92" t="s">
        <v>48</v>
      </c>
      <c r="F23" s="96">
        <f t="shared" si="1"/>
        <v>60</v>
      </c>
      <c r="G23" s="38"/>
      <c r="H23" s="173" t="str">
        <f t="shared" ref="H23:J23" si="5">K21</f>
        <v/>
      </c>
      <c r="I23" s="223" t="str">
        <f t="shared" si="5"/>
        <v/>
      </c>
      <c r="J23" s="224" t="str">
        <f t="shared" si="5"/>
        <v/>
      </c>
      <c r="K23" s="172" t="str">
        <f t="shared" ref="K23" si="6">IF(G23="","",(AVERAGE(G$5,G$6)-AVERAGE(G21,G22))*(H23-H21)/(AVERAGE(G23,G24)-AVERAGE(G21,G22))+H21)</f>
        <v/>
      </c>
      <c r="L23" s="170" t="str">
        <f t="shared" ref="L23" si="7">IF(G23="","",(G$5/G$6-G21/G22)*(I23-I21)/(G23/G24-G21/G22)+I21)</f>
        <v/>
      </c>
      <c r="M23" s="168" t="str">
        <f t="shared" ref="M23" si="8">IF(G23="","",2-L23)</f>
        <v/>
      </c>
      <c r="N23" s="72" t="str">
        <f>IF(G23="","",ABS(($G$5-G23)/$G$5))</f>
        <v/>
      </c>
      <c r="T23" s="23"/>
      <c r="X23" s="23"/>
      <c r="Y23" s="23"/>
    </row>
    <row r="24" spans="2:25" x14ac:dyDescent="0.25">
      <c r="B24" s="162"/>
      <c r="C24" s="150"/>
      <c r="D24" s="240"/>
      <c r="E24" s="92" t="s">
        <v>49</v>
      </c>
      <c r="F24" s="96">
        <f t="shared" si="1"/>
        <v>60</v>
      </c>
      <c r="G24" s="38"/>
      <c r="H24" s="189"/>
      <c r="I24" s="190"/>
      <c r="J24" s="225"/>
      <c r="K24" s="173"/>
      <c r="L24" s="170"/>
      <c r="M24" s="168"/>
      <c r="N24" s="72" t="str">
        <f>IF(G24="","",ABS(($G$6-G24)/$G$6))</f>
        <v/>
      </c>
      <c r="T24" s="23"/>
      <c r="X24" s="23"/>
      <c r="Y24" s="23"/>
    </row>
    <row r="25" spans="2:25" x14ac:dyDescent="0.25">
      <c r="B25" s="162"/>
      <c r="C25" s="150" t="s">
        <v>9</v>
      </c>
      <c r="D25" s="239"/>
      <c r="E25" s="95" t="s">
        <v>48</v>
      </c>
      <c r="F25" s="96">
        <f t="shared" si="1"/>
        <v>60</v>
      </c>
      <c r="G25" s="38"/>
      <c r="H25" s="173"/>
      <c r="I25" s="223"/>
      <c r="J25" s="168"/>
      <c r="K25" s="172" t="str">
        <f t="shared" ref="K25" si="9">IF(G25="","",(AVERAGE(G$5,G$6)-AVERAGE(G23,G24))*(H25-H23)/(AVERAGE(G25,G26)-AVERAGE(G23,G24))+H23)</f>
        <v/>
      </c>
      <c r="L25" s="170" t="str">
        <f t="shared" ref="L25" si="10">IF(G25="","",(G$5/G$6-G23/G24)*(I25-I23)/(G25/G26-G23/G24)+I23)</f>
        <v/>
      </c>
      <c r="M25" s="168" t="str">
        <f t="shared" ref="M25" si="11">IF(G25="","",2-L25)</f>
        <v/>
      </c>
      <c r="N25" s="72" t="str">
        <f>IF(G25="","",ABS(($G$5-G25)/$G$5))</f>
        <v/>
      </c>
      <c r="R25" s="23"/>
      <c r="T25" s="23"/>
      <c r="X25" s="23"/>
      <c r="Y25" s="23"/>
    </row>
    <row r="26" spans="2:25" x14ac:dyDescent="0.25">
      <c r="B26" s="162"/>
      <c r="C26" s="150"/>
      <c r="D26" s="240"/>
      <c r="E26" s="92" t="s">
        <v>49</v>
      </c>
      <c r="F26" s="96">
        <f t="shared" si="1"/>
        <v>60</v>
      </c>
      <c r="G26" s="38"/>
      <c r="H26" s="189"/>
      <c r="I26" s="190"/>
      <c r="J26" s="168"/>
      <c r="K26" s="173"/>
      <c r="L26" s="170"/>
      <c r="M26" s="168"/>
      <c r="N26" s="72" t="str">
        <f>IF(G26="","",ABS(($G$6-G26)/$G$6))</f>
        <v/>
      </c>
      <c r="T26" s="23"/>
      <c r="X26" s="23"/>
      <c r="Y26" s="23"/>
    </row>
    <row r="27" spans="2:25" x14ac:dyDescent="0.25">
      <c r="B27" s="162"/>
      <c r="C27" s="150" t="s">
        <v>10</v>
      </c>
      <c r="D27" s="239"/>
      <c r="E27" s="92" t="s">
        <v>48</v>
      </c>
      <c r="F27" s="96">
        <f t="shared" si="1"/>
        <v>60</v>
      </c>
      <c r="G27" s="38"/>
      <c r="H27" s="173" t="str">
        <f t="shared" ref="H27:J27" si="12">K25</f>
        <v/>
      </c>
      <c r="I27" s="223" t="str">
        <f t="shared" si="12"/>
        <v/>
      </c>
      <c r="J27" s="168" t="str">
        <f t="shared" si="12"/>
        <v/>
      </c>
      <c r="K27" s="172" t="str">
        <f>IF(G27="","",(AVERAGE(G$5,G$6)-AVERAGE(G25,G26))*(H27-H25)/(AVERAGE(G27,G28)-AVERAGE(G25,G26))+H25)</f>
        <v/>
      </c>
      <c r="L27" s="170" t="str">
        <f t="shared" ref="L27" si="13">IF(G27="","",(G$5/G$6-G25/G26)*(I27-I25)/(G27/G28-G25/G26)+I25)</f>
        <v/>
      </c>
      <c r="M27" s="168" t="str">
        <f t="shared" ref="M27" si="14">IF(G27="","",2-L27)</f>
        <v/>
      </c>
      <c r="N27" s="72" t="str">
        <f>IF(G27="","",ABS(($G$5-G27)/$G$5))</f>
        <v/>
      </c>
      <c r="T27" s="23"/>
      <c r="X27" s="23"/>
      <c r="Y27" s="23"/>
    </row>
    <row r="28" spans="2:25" x14ac:dyDescent="0.25">
      <c r="B28" s="162"/>
      <c r="C28" s="150"/>
      <c r="D28" s="240"/>
      <c r="E28" s="2" t="s">
        <v>49</v>
      </c>
      <c r="F28" s="96">
        <f t="shared" si="1"/>
        <v>60</v>
      </c>
      <c r="G28" s="38"/>
      <c r="H28" s="189"/>
      <c r="I28" s="190"/>
      <c r="J28" s="168"/>
      <c r="K28" s="173"/>
      <c r="L28" s="170"/>
      <c r="M28" s="168"/>
      <c r="N28" s="72" t="str">
        <f>IF(G28="","",ABS(($G$6-G28)/$G$6))</f>
        <v/>
      </c>
    </row>
    <row r="29" spans="2:25" x14ac:dyDescent="0.25">
      <c r="B29" s="162"/>
      <c r="C29" s="150" t="s">
        <v>40</v>
      </c>
      <c r="D29" s="239"/>
      <c r="E29" s="92" t="s">
        <v>48</v>
      </c>
      <c r="F29" s="96">
        <f t="shared" si="1"/>
        <v>60</v>
      </c>
      <c r="G29" s="38"/>
      <c r="H29" s="173" t="str">
        <f t="shared" ref="H29:J29" si="15">K27</f>
        <v/>
      </c>
      <c r="I29" s="170" t="str">
        <f t="shared" si="15"/>
        <v/>
      </c>
      <c r="J29" s="168" t="str">
        <f t="shared" si="15"/>
        <v/>
      </c>
      <c r="K29" s="172" t="str">
        <f>IF(G29="","",(AVERAGE(G$5,G$6)-AVERAGE(G27,G28))*(H29-H27)/(AVERAGE(G29,G30)-AVERAGE(G27,G28))+H27)</f>
        <v/>
      </c>
      <c r="L29" s="170" t="str">
        <f t="shared" ref="L29" si="16">IF(G29="","",(G$5/G$6-G27/G28)*(I29-I27)/(G29/G30-G27/G28)+I27)</f>
        <v/>
      </c>
      <c r="M29" s="168" t="str">
        <f t="shared" ref="M29" si="17">IF(G29="","",2-L29)</f>
        <v/>
      </c>
      <c r="N29" s="72" t="str">
        <f>IF(G29="","",ABS(($G$5-G29)/$G$5))</f>
        <v/>
      </c>
    </row>
    <row r="30" spans="2:25" ht="15.75" thickBot="1" x14ac:dyDescent="0.3">
      <c r="B30" s="163"/>
      <c r="C30" s="228"/>
      <c r="D30" s="241"/>
      <c r="E30" s="94" t="s">
        <v>49</v>
      </c>
      <c r="F30" s="66">
        <f t="shared" si="1"/>
        <v>60</v>
      </c>
      <c r="G30" s="77"/>
      <c r="H30" s="229"/>
      <c r="I30" s="171"/>
      <c r="J30" s="169"/>
      <c r="K30" s="174"/>
      <c r="L30" s="171"/>
      <c r="M30" s="169"/>
      <c r="N30" s="75" t="str">
        <f>IF(G30="","",ABS(($G$6-G30)/$G$6))</f>
        <v/>
      </c>
    </row>
    <row r="31" spans="2:25" ht="15.75" thickTop="1" x14ac:dyDescent="0.25"/>
  </sheetData>
  <mergeCells count="95">
    <mergeCell ref="D19:D20"/>
    <mergeCell ref="D21:D22"/>
    <mergeCell ref="D23:D24"/>
    <mergeCell ref="D25:D26"/>
    <mergeCell ref="D27:D28"/>
    <mergeCell ref="M29:M30"/>
    <mergeCell ref="C29:C30"/>
    <mergeCell ref="H29:H30"/>
    <mergeCell ref="I29:I30"/>
    <mergeCell ref="J29:J30"/>
    <mergeCell ref="K29:K30"/>
    <mergeCell ref="L29:L30"/>
    <mergeCell ref="D29:D30"/>
    <mergeCell ref="M25:M26"/>
    <mergeCell ref="C27:C28"/>
    <mergeCell ref="H27:H28"/>
    <mergeCell ref="I27:I28"/>
    <mergeCell ref="J27:J28"/>
    <mergeCell ref="K27:K28"/>
    <mergeCell ref="L27:L28"/>
    <mergeCell ref="M27:M28"/>
    <mergeCell ref="C25:C26"/>
    <mergeCell ref="H25:H26"/>
    <mergeCell ref="I25:I26"/>
    <mergeCell ref="J25:J26"/>
    <mergeCell ref="K25:K26"/>
    <mergeCell ref="L25:L26"/>
    <mergeCell ref="L21:L22"/>
    <mergeCell ref="M21:M22"/>
    <mergeCell ref="C23:C24"/>
    <mergeCell ref="H23:H24"/>
    <mergeCell ref="I23:I24"/>
    <mergeCell ref="J23:J24"/>
    <mergeCell ref="K23:K24"/>
    <mergeCell ref="L23:L24"/>
    <mergeCell ref="M23:M24"/>
    <mergeCell ref="C21:C22"/>
    <mergeCell ref="H21:H22"/>
    <mergeCell ref="I21:I22"/>
    <mergeCell ref="J21:J22"/>
    <mergeCell ref="K21:K22"/>
    <mergeCell ref="I19:I20"/>
    <mergeCell ref="J19:J20"/>
    <mergeCell ref="K19:K20"/>
    <mergeCell ref="L19:L20"/>
    <mergeCell ref="M19:M20"/>
    <mergeCell ref="N15:N16"/>
    <mergeCell ref="C17:C18"/>
    <mergeCell ref="H17:H18"/>
    <mergeCell ref="I17:I18"/>
    <mergeCell ref="J17:J18"/>
    <mergeCell ref="K17:K18"/>
    <mergeCell ref="L17:L18"/>
    <mergeCell ref="M17:M18"/>
    <mergeCell ref="D15:D16"/>
    <mergeCell ref="D17:D18"/>
    <mergeCell ref="M12:M13"/>
    <mergeCell ref="B15:B30"/>
    <mergeCell ref="C15:C16"/>
    <mergeCell ref="E15:E16"/>
    <mergeCell ref="F15:F16"/>
    <mergeCell ref="G15:G16"/>
    <mergeCell ref="H15:J15"/>
    <mergeCell ref="K15:M15"/>
    <mergeCell ref="C19:C20"/>
    <mergeCell ref="H19:H20"/>
    <mergeCell ref="C12:C13"/>
    <mergeCell ref="H12:H13"/>
    <mergeCell ref="I12:I13"/>
    <mergeCell ref="J12:J13"/>
    <mergeCell ref="K12:K13"/>
    <mergeCell ref="L12:L13"/>
    <mergeCell ref="H8:J8"/>
    <mergeCell ref="K8:M8"/>
    <mergeCell ref="N8:N9"/>
    <mergeCell ref="C10:C11"/>
    <mergeCell ref="H10:H11"/>
    <mergeCell ref="I10:I11"/>
    <mergeCell ref="J10:J11"/>
    <mergeCell ref="K10:K11"/>
    <mergeCell ref="L10:L11"/>
    <mergeCell ref="M10:M11"/>
    <mergeCell ref="D8:D9"/>
    <mergeCell ref="D10:D11"/>
    <mergeCell ref="C2:N2"/>
    <mergeCell ref="C3:E4"/>
    <mergeCell ref="H3:N6"/>
    <mergeCell ref="C5:E5"/>
    <mergeCell ref="C6:E6"/>
    <mergeCell ref="B8:B13"/>
    <mergeCell ref="C8:C9"/>
    <mergeCell ref="E8:E9"/>
    <mergeCell ref="F8:F9"/>
    <mergeCell ref="G8:G9"/>
    <mergeCell ref="D12:D13"/>
  </mergeCells>
  <pageMargins left="0.7" right="0.7" top="0.75" bottom="0.75" header="0.3" footer="0.3"/>
  <pageSetup orientation="portrait" r:id="rId1"/>
  <ignoredErrors>
    <ignoredError sqref="N18:N29 N11:N12"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B33-68A5-4BFC-B6A2-13B0A8DE4324}">
  <dimension ref="B1:L21"/>
  <sheetViews>
    <sheetView zoomScaleNormal="100" workbookViewId="0">
      <selection activeCell="B37" sqref="B37"/>
    </sheetView>
  </sheetViews>
  <sheetFormatPr defaultRowHeight="15" x14ac:dyDescent="0.25"/>
  <cols>
    <col min="1" max="1" width="4.5703125" style="4" customWidth="1"/>
    <col min="2" max="2" width="9.140625" style="4"/>
    <col min="3" max="4" width="12.5703125" style="4" customWidth="1"/>
    <col min="5" max="5" width="16" style="4" bestFit="1" customWidth="1"/>
    <col min="6" max="6" width="15.28515625" style="4" bestFit="1" customWidth="1"/>
    <col min="7" max="7" width="18.42578125" style="4" bestFit="1" customWidth="1"/>
    <col min="8" max="8" width="14.7109375" style="4" customWidth="1"/>
    <col min="9" max="9" width="12.7109375" style="4" customWidth="1"/>
    <col min="10" max="16384" width="9.140625" style="4"/>
  </cols>
  <sheetData>
    <row r="1" spans="2:12" ht="20.25" customHeight="1" x14ac:dyDescent="0.25">
      <c r="C1" s="147"/>
      <c r="D1" s="147"/>
      <c r="E1" s="147"/>
      <c r="F1" s="147"/>
      <c r="G1" s="147"/>
      <c r="H1" s="17"/>
      <c r="I1" s="17"/>
    </row>
    <row r="2" spans="2:12" ht="26.1" customHeight="1" x14ac:dyDescent="0.25">
      <c r="C2" s="146" t="s">
        <v>55</v>
      </c>
      <c r="D2" s="146"/>
      <c r="E2" s="146"/>
      <c r="F2" s="146"/>
    </row>
    <row r="3" spans="2:12" ht="14.45" customHeight="1" thickBot="1" x14ac:dyDescent="0.3">
      <c r="C3" s="152"/>
      <c r="D3" s="156"/>
      <c r="E3" s="2" t="s">
        <v>3</v>
      </c>
      <c r="F3" s="1" t="s">
        <v>5</v>
      </c>
      <c r="G3" s="18"/>
      <c r="H3" s="18"/>
      <c r="I3" s="18"/>
    </row>
    <row r="4" spans="2:12" ht="15" customHeight="1" thickBot="1" x14ac:dyDescent="0.3">
      <c r="C4" s="155" t="s">
        <v>39</v>
      </c>
      <c r="D4" s="155"/>
      <c r="E4" s="109">
        <v>60</v>
      </c>
      <c r="F4" s="36"/>
      <c r="G4" s="18"/>
      <c r="H4" s="18"/>
      <c r="I4" s="18"/>
    </row>
    <row r="5" spans="2:12" ht="30.75" customHeight="1" x14ac:dyDescent="0.25">
      <c r="C5" s="155" t="s">
        <v>4</v>
      </c>
      <c r="D5" s="155"/>
      <c r="E5" s="110">
        <v>59.64</v>
      </c>
      <c r="F5" s="89">
        <f>IF(E5="","",(E4-E5)/2)</f>
        <v>0.17999999999999972</v>
      </c>
      <c r="G5" s="18"/>
      <c r="H5" s="18"/>
      <c r="I5" s="18"/>
    </row>
    <row r="6" spans="2:12" ht="15.75" thickBot="1" x14ac:dyDescent="0.3">
      <c r="C6" s="148"/>
      <c r="D6" s="148"/>
      <c r="E6" s="148"/>
      <c r="F6" s="148"/>
      <c r="G6" s="148"/>
      <c r="H6" s="148"/>
      <c r="I6" s="148"/>
    </row>
    <row r="7" spans="2:12" ht="21.95" customHeight="1" thickTop="1" x14ac:dyDescent="0.25">
      <c r="B7" s="158" t="s">
        <v>15</v>
      </c>
      <c r="C7" s="157" t="s">
        <v>53</v>
      </c>
      <c r="D7" s="164" t="s">
        <v>52</v>
      </c>
      <c r="E7" s="149" t="s">
        <v>3</v>
      </c>
      <c r="F7" s="151" t="s">
        <v>5</v>
      </c>
      <c r="G7" s="62" t="s">
        <v>12</v>
      </c>
      <c r="H7" s="63" t="s">
        <v>11</v>
      </c>
      <c r="I7" s="153" t="s">
        <v>8</v>
      </c>
    </row>
    <row r="8" spans="2:12" ht="21.95" customHeight="1" thickBot="1" x14ac:dyDescent="0.3">
      <c r="B8" s="159"/>
      <c r="C8" s="150"/>
      <c r="D8" s="165"/>
      <c r="E8" s="150"/>
      <c r="F8" s="152"/>
      <c r="G8" s="31" t="s">
        <v>0</v>
      </c>
      <c r="H8" s="32" t="s">
        <v>0</v>
      </c>
      <c r="I8" s="154"/>
    </row>
    <row r="9" spans="2:12" ht="21.75" customHeight="1" thickBot="1" x14ac:dyDescent="0.3">
      <c r="B9" s="159"/>
      <c r="C9" s="116" t="s">
        <v>1</v>
      </c>
      <c r="D9" s="111"/>
      <c r="E9" s="119">
        <f>$E$4-2*F9</f>
        <v>60</v>
      </c>
      <c r="F9" s="34"/>
      <c r="G9" s="79"/>
      <c r="H9" s="68" t="str">
        <f>IF(F9="","",$F$5/F9*G9)</f>
        <v/>
      </c>
      <c r="I9" s="64" t="str">
        <f>IF(F9="","",(ABS(F9-$F$5)/$F$5))</f>
        <v/>
      </c>
    </row>
    <row r="10" spans="2:12" ht="21.95" customHeight="1" thickBot="1" x14ac:dyDescent="0.3">
      <c r="B10" s="160"/>
      <c r="C10" s="120" t="s">
        <v>2</v>
      </c>
      <c r="D10" s="112"/>
      <c r="E10" s="66">
        <f>$E$4-2*F10</f>
        <v>60</v>
      </c>
      <c r="F10" s="67"/>
      <c r="G10" s="81" t="str">
        <f>H9</f>
        <v/>
      </c>
      <c r="H10" s="68" t="str">
        <f>IF(F10="","",$F$5/F10*G10)</f>
        <v/>
      </c>
      <c r="I10" s="69" t="str">
        <f>IF(F10="","",(ABS(F10-$F$5)/$F$5))</f>
        <v/>
      </c>
    </row>
    <row r="11" spans="2:12" ht="15.75" thickTop="1" x14ac:dyDescent="0.25"/>
    <row r="12" spans="2:12" ht="15.75" thickBot="1" x14ac:dyDescent="0.3"/>
    <row r="13" spans="2:12" ht="15" customHeight="1" thickTop="1" x14ac:dyDescent="0.25">
      <c r="B13" s="161" t="s">
        <v>16</v>
      </c>
      <c r="C13" s="157" t="s">
        <v>54</v>
      </c>
      <c r="D13" s="164" t="s">
        <v>52</v>
      </c>
      <c r="E13" s="149" t="s">
        <v>3</v>
      </c>
      <c r="F13" s="151" t="s">
        <v>5</v>
      </c>
      <c r="G13" s="62" t="s">
        <v>12</v>
      </c>
      <c r="H13" s="63" t="s">
        <v>11</v>
      </c>
      <c r="I13" s="153" t="s">
        <v>8</v>
      </c>
    </row>
    <row r="14" spans="2:12" ht="15.75" thickBot="1" x14ac:dyDescent="0.3">
      <c r="B14" s="162"/>
      <c r="C14" s="155"/>
      <c r="D14" s="165"/>
      <c r="E14" s="150"/>
      <c r="F14" s="152"/>
      <c r="G14" s="31" t="s">
        <v>0</v>
      </c>
      <c r="H14" s="32" t="s">
        <v>0</v>
      </c>
      <c r="I14" s="154"/>
    </row>
    <row r="15" spans="2:12" ht="15.75" thickBot="1" x14ac:dyDescent="0.3">
      <c r="B15" s="162"/>
      <c r="C15" s="117" t="s">
        <v>1</v>
      </c>
      <c r="D15" s="113"/>
      <c r="E15" s="119">
        <f>$E$4-2*F15</f>
        <v>60</v>
      </c>
      <c r="F15" s="34"/>
      <c r="G15" s="80"/>
      <c r="H15" s="33" t="str">
        <f>IF(F15="","",$F$5/F15*G15)</f>
        <v/>
      </c>
      <c r="I15" s="70" t="str">
        <f t="shared" ref="I15:I18" si="0">IF(F15="","",ABS(F15-$F$5)/$F$5)</f>
        <v/>
      </c>
    </row>
    <row r="16" spans="2:12" x14ac:dyDescent="0.25">
      <c r="B16" s="162"/>
      <c r="C16" s="117" t="s">
        <v>2</v>
      </c>
      <c r="D16" s="113"/>
      <c r="E16" s="119">
        <f>$E$4-2*F16</f>
        <v>60</v>
      </c>
      <c r="F16" s="45"/>
      <c r="G16" s="82" t="str">
        <f>H15</f>
        <v/>
      </c>
      <c r="H16" s="83" t="str">
        <f t="shared" ref="H16:H18" si="1">IF(F16="","",(F$5-F15)*(G16-G15)/(F16-F15)+G15)</f>
        <v/>
      </c>
      <c r="I16" s="84" t="str">
        <f t="shared" si="0"/>
        <v/>
      </c>
      <c r="L16" s="17"/>
    </row>
    <row r="17" spans="2:9" x14ac:dyDescent="0.25">
      <c r="B17" s="162"/>
      <c r="C17" s="117" t="s">
        <v>6</v>
      </c>
      <c r="D17" s="113"/>
      <c r="E17" s="119">
        <f t="shared" ref="E17:E20" si="2">$E$4-2*F17</f>
        <v>60</v>
      </c>
      <c r="F17" s="35"/>
      <c r="G17" s="85" t="str">
        <f>H16</f>
        <v/>
      </c>
      <c r="H17" s="83" t="str">
        <f>IF(F17="","",(F$5-F16)*(G17-G16)/(F17-F16)+G16)</f>
        <v/>
      </c>
      <c r="I17" s="84" t="str">
        <f t="shared" si="0"/>
        <v/>
      </c>
    </row>
    <row r="18" spans="2:9" x14ac:dyDescent="0.25">
      <c r="B18" s="162"/>
      <c r="C18" s="117" t="s">
        <v>7</v>
      </c>
      <c r="D18" s="113"/>
      <c r="E18" s="119">
        <f t="shared" si="2"/>
        <v>60</v>
      </c>
      <c r="F18" s="35"/>
      <c r="G18" s="85" t="str">
        <f t="shared" ref="G18:G20" si="3">H17</f>
        <v/>
      </c>
      <c r="H18" s="83" t="str">
        <f t="shared" si="1"/>
        <v/>
      </c>
      <c r="I18" s="84" t="str">
        <f t="shared" si="0"/>
        <v/>
      </c>
    </row>
    <row r="19" spans="2:9" x14ac:dyDescent="0.25">
      <c r="B19" s="162"/>
      <c r="C19" s="117" t="s">
        <v>9</v>
      </c>
      <c r="D19" s="113"/>
      <c r="E19" s="119">
        <f t="shared" si="2"/>
        <v>60</v>
      </c>
      <c r="F19" s="35"/>
      <c r="G19" s="85"/>
      <c r="H19" s="83" t="str">
        <f>IF(F19="","",(F$5-F18)*(G19-G18)/(F19-F18)+G18)</f>
        <v/>
      </c>
      <c r="I19" s="84" t="str">
        <f>IF(F19="","",ABS(F19-$F$5)/$F$5)</f>
        <v/>
      </c>
    </row>
    <row r="20" spans="2:9" ht="15.75" thickBot="1" x14ac:dyDescent="0.3">
      <c r="B20" s="163"/>
      <c r="C20" s="118" t="s">
        <v>10</v>
      </c>
      <c r="D20" s="114"/>
      <c r="E20" s="66">
        <f t="shared" si="2"/>
        <v>60</v>
      </c>
      <c r="F20" s="67"/>
      <c r="G20" s="86" t="str">
        <f t="shared" si="3"/>
        <v/>
      </c>
      <c r="H20" s="87" t="str">
        <f>IF(F20="","",(F$5-F19)*(G20-G19)/(F20-F19)+G19)</f>
        <v/>
      </c>
      <c r="I20" s="88" t="str">
        <f>IF(F20="","",ABS(F20-$F$5)/$F$5)</f>
        <v/>
      </c>
    </row>
    <row r="21" spans="2:9" ht="15.75" thickTop="1" x14ac:dyDescent="0.25"/>
  </sheetData>
  <mergeCells count="18">
    <mergeCell ref="B13:B20"/>
    <mergeCell ref="C13:C14"/>
    <mergeCell ref="D13:D14"/>
    <mergeCell ref="E13:E14"/>
    <mergeCell ref="F13:F14"/>
    <mergeCell ref="I13:I14"/>
    <mergeCell ref="B7:B10"/>
    <mergeCell ref="C7:C8"/>
    <mergeCell ref="D7:D8"/>
    <mergeCell ref="E7:E8"/>
    <mergeCell ref="F7:F8"/>
    <mergeCell ref="I7:I8"/>
    <mergeCell ref="C1:G1"/>
    <mergeCell ref="C2:F2"/>
    <mergeCell ref="C3:D3"/>
    <mergeCell ref="C4:D4"/>
    <mergeCell ref="C5:D5"/>
    <mergeCell ref="C6:I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Results Summary</vt:lpstr>
      <vt:lpstr>Calibration for AS</vt:lpstr>
      <vt:lpstr>Calibration for SP</vt:lpstr>
      <vt:lpstr>Calibration for TS</vt:lpstr>
      <vt:lpstr>Validation for AS, SP, 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2018-09-18T20:30:13Z</dcterms:modified>
</cp:coreProperties>
</file>