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filterPrivacy="1"/>
  <xr:revisionPtr revIDLastSave="0" documentId="10_ncr:100000_{2079FC1C-09E9-4733-9CBB-428542F95A79}" xr6:coauthVersionLast="31" xr6:coauthVersionMax="34" xr10:uidLastSave="{00000000-0000-0000-0000-000000000000}"/>
  <bookViews>
    <workbookView xWindow="0" yWindow="0" windowWidth="19170" windowHeight="6795" tabRatio="700" xr2:uid="{00000000-000D-0000-FFFF-FFFF00000000}"/>
  </bookViews>
  <sheets>
    <sheet name="Cover Page" sheetId="12" r:id="rId1"/>
    <sheet name="Results Summary" sheetId="13" r:id="rId2"/>
    <sheet name="Calibration for AS" sheetId="9" r:id="rId3"/>
    <sheet name="Calibration for SP" sheetId="2" r:id="rId4"/>
    <sheet name="Calibration for TS" sheetId="15" r:id="rId5"/>
    <sheet name="Validation for AS, SP, or TS" sheetId="16" r:id="rId6"/>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6" l="1"/>
  <c r="H19" i="16"/>
  <c r="H18" i="16"/>
  <c r="H17" i="16"/>
  <c r="H16" i="16"/>
  <c r="H15" i="16"/>
  <c r="G5" i="2"/>
  <c r="G6" i="2"/>
  <c r="H10" i="16"/>
  <c r="H9" i="16"/>
  <c r="M29" i="15"/>
  <c r="L29" i="15"/>
  <c r="K29" i="15"/>
  <c r="M27" i="15"/>
  <c r="L27" i="15"/>
  <c r="K27" i="15"/>
  <c r="M25" i="15"/>
  <c r="L25" i="15"/>
  <c r="K25" i="15"/>
  <c r="M23" i="15"/>
  <c r="L23" i="15"/>
  <c r="K23" i="15"/>
  <c r="M21" i="15"/>
  <c r="L21" i="15"/>
  <c r="K21" i="15"/>
  <c r="M19" i="15"/>
  <c r="L19" i="15"/>
  <c r="K19" i="15"/>
  <c r="M17" i="15"/>
  <c r="L17" i="15"/>
  <c r="K17" i="15"/>
  <c r="M12" i="15"/>
  <c r="L12" i="15"/>
  <c r="K12" i="15"/>
  <c r="M10" i="15"/>
  <c r="L10" i="15"/>
  <c r="K10" i="15"/>
  <c r="L29" i="2"/>
  <c r="M29" i="2"/>
  <c r="L25" i="2"/>
  <c r="L27" i="2"/>
  <c r="L17" i="2"/>
  <c r="K25" i="2"/>
  <c r="K27" i="2"/>
  <c r="K29" i="2"/>
  <c r="K17" i="2"/>
  <c r="L10" i="2"/>
  <c r="K10" i="2"/>
  <c r="H20" i="9"/>
  <c r="H17" i="9"/>
  <c r="H19" i="9"/>
  <c r="H16" i="9"/>
  <c r="H15" i="9"/>
  <c r="H10" i="9"/>
  <c r="H9" i="9"/>
  <c r="I20" i="16" l="1"/>
  <c r="G20" i="16"/>
  <c r="E20" i="16"/>
  <c r="I19" i="16"/>
  <c r="E19" i="16"/>
  <c r="F5" i="16"/>
  <c r="I18" i="16"/>
  <c r="G16" i="16"/>
  <c r="G17" i="16"/>
  <c r="G18" i="16"/>
  <c r="E18" i="16"/>
  <c r="I17" i="16"/>
  <c r="E17" i="16"/>
  <c r="I16" i="16"/>
  <c r="E16" i="16"/>
  <c r="I15" i="16"/>
  <c r="E15" i="16"/>
  <c r="I10" i="16"/>
  <c r="G10" i="16"/>
  <c r="E10" i="16"/>
  <c r="I9" i="16"/>
  <c r="E9" i="16"/>
  <c r="I10" i="9"/>
  <c r="I9" i="9"/>
  <c r="N13" i="2"/>
  <c r="N12" i="2"/>
  <c r="N11" i="2"/>
  <c r="N10" i="2"/>
  <c r="N13" i="15"/>
  <c r="N12" i="15"/>
  <c r="N11" i="15"/>
  <c r="N10" i="15"/>
  <c r="M10" i="2"/>
  <c r="J12" i="2" s="1"/>
  <c r="F5" i="9"/>
  <c r="G6" i="15"/>
  <c r="G5" i="15"/>
  <c r="I12" i="2"/>
  <c r="H12" i="2"/>
  <c r="K12" i="2" s="1"/>
  <c r="M17" i="2"/>
  <c r="J19" i="2" s="1"/>
  <c r="N30" i="15"/>
  <c r="F30" i="15"/>
  <c r="N29" i="15"/>
  <c r="J29" i="15"/>
  <c r="I29" i="15"/>
  <c r="H29" i="15"/>
  <c r="F29" i="15"/>
  <c r="N28" i="15"/>
  <c r="F28" i="15"/>
  <c r="N27" i="15"/>
  <c r="J27" i="15"/>
  <c r="I27" i="15"/>
  <c r="H27" i="15"/>
  <c r="F27" i="15"/>
  <c r="N26" i="15"/>
  <c r="F26" i="15"/>
  <c r="N25" i="15"/>
  <c r="F25" i="15"/>
  <c r="N24" i="15"/>
  <c r="F24" i="15"/>
  <c r="N23" i="15"/>
  <c r="I19" i="15"/>
  <c r="I21" i="15"/>
  <c r="I23" i="15"/>
  <c r="H19" i="15"/>
  <c r="H21" i="15"/>
  <c r="H23" i="15"/>
  <c r="J23" i="15"/>
  <c r="F23" i="15"/>
  <c r="N22" i="15"/>
  <c r="F22" i="15"/>
  <c r="N21" i="15"/>
  <c r="J21" i="15"/>
  <c r="F21" i="15"/>
  <c r="N20" i="15"/>
  <c r="F20" i="15"/>
  <c r="N19" i="15"/>
  <c r="J19" i="15"/>
  <c r="F19" i="15"/>
  <c r="N18" i="15"/>
  <c r="F18" i="15"/>
  <c r="N17" i="15"/>
  <c r="F17" i="15"/>
  <c r="F13" i="15"/>
  <c r="I12" i="15"/>
  <c r="H12" i="15"/>
  <c r="J12" i="15"/>
  <c r="F12" i="15"/>
  <c r="F11" i="15"/>
  <c r="F10" i="15"/>
  <c r="H19" i="2"/>
  <c r="K19" i="2" s="1"/>
  <c r="H21" i="2" s="1"/>
  <c r="H27" i="2"/>
  <c r="H29" i="2"/>
  <c r="N30" i="2"/>
  <c r="N28" i="2"/>
  <c r="N26" i="2"/>
  <c r="N24" i="2"/>
  <c r="N22" i="2"/>
  <c r="N20" i="2"/>
  <c r="N18" i="2"/>
  <c r="N29" i="2"/>
  <c r="N27" i="2"/>
  <c r="N25" i="2"/>
  <c r="N23" i="2"/>
  <c r="N21" i="2"/>
  <c r="N19" i="2"/>
  <c r="N17" i="2"/>
  <c r="I19" i="2"/>
  <c r="L19" i="2" s="1"/>
  <c r="I21" i="2" s="1"/>
  <c r="L21" i="2" s="1"/>
  <c r="M25" i="2"/>
  <c r="J27" i="2" s="1"/>
  <c r="M27" i="2"/>
  <c r="J29" i="2" s="1"/>
  <c r="M19" i="2"/>
  <c r="J21" i="2" s="1"/>
  <c r="I27" i="2"/>
  <c r="I29" i="2"/>
  <c r="I20" i="9"/>
  <c r="I19" i="9"/>
  <c r="G20" i="9"/>
  <c r="E19" i="9"/>
  <c r="E20" i="9"/>
  <c r="E18" i="9"/>
  <c r="E17" i="9"/>
  <c r="E16" i="9"/>
  <c r="E15" i="9"/>
  <c r="F30" i="2"/>
  <c r="F29" i="2"/>
  <c r="F28" i="2"/>
  <c r="F27" i="2"/>
  <c r="F26" i="2"/>
  <c r="F25" i="2"/>
  <c r="F24" i="2"/>
  <c r="F23" i="2"/>
  <c r="F22" i="2"/>
  <c r="F21" i="2"/>
  <c r="F20" i="2"/>
  <c r="F19" i="2"/>
  <c r="F18" i="2"/>
  <c r="F17" i="2"/>
  <c r="F10" i="2"/>
  <c r="F11" i="2"/>
  <c r="E9" i="9"/>
  <c r="E10" i="9"/>
  <c r="F13" i="2"/>
  <c r="F12" i="2"/>
  <c r="G10" i="9"/>
  <c r="G16" i="9"/>
  <c r="G17" i="9"/>
  <c r="G18" i="9" s="1"/>
  <c r="H18" i="9" s="1"/>
  <c r="I18" i="9"/>
  <c r="I17" i="9"/>
  <c r="I16" i="9"/>
  <c r="I15" i="9"/>
  <c r="K21" i="2" l="1"/>
  <c r="H23" i="2" s="1"/>
  <c r="K23" i="2" s="1"/>
  <c r="L12" i="2"/>
  <c r="M12" i="2" s="1"/>
  <c r="M21" i="2"/>
  <c r="J23" i="2" s="1"/>
  <c r="I23" i="2"/>
  <c r="L23" i="2" l="1"/>
  <c r="M2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 authorId="0" shapeId="0" xr:uid="{04B2B9F5-283B-40B5-ABE9-511786F652D3}">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4" authorId="0" shapeId="0" xr:uid="{6A495B56-957B-4BA5-BA49-F593D364683D}">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4" authorId="0" shapeId="0" xr:uid="{EDE5202F-1F8B-4694-9256-B8A636E678C8}">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5" authorId="0" shapeId="0" xr:uid="{334776FA-324C-4F31-AC93-638484206B01}">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5" authorId="0" shapeId="0" xr:uid="{5433F9E5-E7AE-4CCD-9728-5648AA124AB4}">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6" authorId="0" shapeId="0" xr:uid="{B3611638-DE6F-41EA-8D2F-485EBA25934D}">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6" authorId="0" shapeId="0" xr:uid="{EDA3FC91-95ED-4596-ABA5-C92FEC13F4BD}">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 ref="E8" authorId="0" shapeId="0" xr:uid="{2D8CE5BE-AA4E-460C-A669-060291E40F23}">
      <text>
        <r>
          <rPr>
            <sz val="9"/>
            <color indexed="81"/>
            <rFont val="Tahoma"/>
            <family val="2"/>
          </rPr>
          <t xml:space="preserve">Result from Column H in </t>
        </r>
        <r>
          <rPr>
            <b/>
            <sz val="9"/>
            <color indexed="81"/>
            <rFont val="Tahoma"/>
            <family val="2"/>
          </rPr>
          <t>Calibration for AS</t>
        </r>
        <r>
          <rPr>
            <sz val="9"/>
            <color indexed="81"/>
            <rFont val="Tahoma"/>
            <family val="2"/>
          </rPr>
          <t xml:space="preserve"> sheet</t>
        </r>
      </text>
    </comment>
    <comment ref="G8" authorId="0" shapeId="0" xr:uid="{6CE0683E-8C52-40AB-879A-D4B1BE305A78}">
      <text>
        <r>
          <rPr>
            <sz val="9"/>
            <color indexed="81"/>
            <rFont val="Tahoma"/>
            <family val="2"/>
          </rPr>
          <t xml:space="preserve">Result from Column K in </t>
        </r>
        <r>
          <rPr>
            <b/>
            <sz val="9"/>
            <color indexed="81"/>
            <rFont val="Tahoma"/>
            <family val="2"/>
          </rPr>
          <t>Calibration for SP</t>
        </r>
        <r>
          <rPr>
            <sz val="9"/>
            <color indexed="81"/>
            <rFont val="Tahoma"/>
            <family val="2"/>
          </rPr>
          <t xml:space="preserve"> sheet</t>
        </r>
      </text>
    </comment>
    <comment ref="I8" authorId="0" shapeId="0" xr:uid="{77500CA0-AC9D-46A2-AB01-8F8032C01ED7}">
      <text>
        <r>
          <rPr>
            <sz val="9"/>
            <color indexed="81"/>
            <rFont val="Tahoma"/>
            <family val="2"/>
          </rPr>
          <t xml:space="preserve">Result from Column K in </t>
        </r>
        <r>
          <rPr>
            <b/>
            <sz val="9"/>
            <color indexed="81"/>
            <rFont val="Tahoma"/>
            <family val="2"/>
          </rPr>
          <t>Calibration for TS</t>
        </r>
        <r>
          <rPr>
            <sz val="9"/>
            <color indexed="81"/>
            <rFont val="Tahoma"/>
            <family val="2"/>
          </rPr>
          <t xml:space="preserve"> sheet</t>
        </r>
      </text>
    </comment>
    <comment ref="G9" authorId="0" shapeId="0" xr:uid="{57DE7136-F06A-4838-829D-9CF7B66BE195}">
      <text>
        <r>
          <rPr>
            <sz val="9"/>
            <color indexed="81"/>
            <rFont val="Tahoma"/>
            <family val="2"/>
          </rPr>
          <t xml:space="preserve">Result from Column L in </t>
        </r>
        <r>
          <rPr>
            <b/>
            <sz val="9"/>
            <color indexed="81"/>
            <rFont val="Tahoma"/>
            <family val="2"/>
          </rPr>
          <t>Calibration for SP</t>
        </r>
        <r>
          <rPr>
            <sz val="9"/>
            <color indexed="81"/>
            <rFont val="Tahoma"/>
            <family val="2"/>
          </rPr>
          <t xml:space="preserve"> sheet</t>
        </r>
      </text>
    </comment>
    <comment ref="I9" authorId="0" shapeId="0" xr:uid="{95F53B80-AC52-40C3-ADB3-07ABC07D45DF}">
      <text>
        <r>
          <rPr>
            <sz val="9"/>
            <color indexed="81"/>
            <rFont val="Tahoma"/>
            <family val="2"/>
          </rPr>
          <t xml:space="preserve">Result from Column L in </t>
        </r>
        <r>
          <rPr>
            <b/>
            <sz val="9"/>
            <color indexed="81"/>
            <rFont val="Tahoma"/>
            <family val="2"/>
          </rPr>
          <t>Calibration for TS</t>
        </r>
        <r>
          <rPr>
            <sz val="9"/>
            <color indexed="81"/>
            <rFont val="Tahoma"/>
            <family val="2"/>
          </rPr>
          <t xml:space="preserve"> sheet</t>
        </r>
      </text>
    </comment>
    <comment ref="G10" authorId="0" shapeId="0" xr:uid="{2795F858-F8D7-4363-B770-44288245C7B1}">
      <text>
        <r>
          <rPr>
            <sz val="9"/>
            <color indexed="81"/>
            <rFont val="Tahoma"/>
            <family val="2"/>
          </rPr>
          <t xml:space="preserve">Result from Column M in </t>
        </r>
        <r>
          <rPr>
            <b/>
            <sz val="9"/>
            <color indexed="81"/>
            <rFont val="Tahoma"/>
            <family val="2"/>
          </rPr>
          <t>Calibration for SP</t>
        </r>
        <r>
          <rPr>
            <sz val="9"/>
            <color indexed="81"/>
            <rFont val="Tahoma"/>
            <family val="2"/>
          </rPr>
          <t xml:space="preserve"> sheet</t>
        </r>
      </text>
    </comment>
    <comment ref="I10" authorId="0" shapeId="0" xr:uid="{737F09A1-E1A4-4F12-BAB8-9E88B932ECC0}">
      <text>
        <r>
          <rPr>
            <sz val="9"/>
            <color indexed="81"/>
            <rFont val="Tahoma"/>
            <family val="2"/>
          </rPr>
          <t xml:space="preserve">Result from Column M in </t>
        </r>
        <r>
          <rPr>
            <b/>
            <sz val="9"/>
            <color indexed="81"/>
            <rFont val="Tahoma"/>
            <family val="2"/>
          </rPr>
          <t>Calibration for TS</t>
        </r>
        <r>
          <rPr>
            <sz val="9"/>
            <color indexed="81"/>
            <rFont val="Tahoma"/>
            <family val="2"/>
          </rPr>
          <t xml:space="preserve">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 authorId="0" shapeId="0" xr:uid="{C51A77BC-BD0C-431A-8F96-C357871B6726}">
      <text>
        <r>
          <rPr>
            <b/>
            <sz val="9"/>
            <color indexed="81"/>
            <rFont val="Tahoma"/>
            <family val="2"/>
          </rPr>
          <t>Nominal Dimension:</t>
        </r>
        <r>
          <rPr>
            <sz val="9"/>
            <color indexed="81"/>
            <rFont val="Tahoma"/>
            <family val="2"/>
          </rPr>
          <t xml:space="preserve">
Original dimension from part in stl file (for example, 60 mm for Crossed Walls part)
</t>
        </r>
      </text>
    </comment>
    <comment ref="E5" authorId="0" shapeId="0" xr:uid="{EF010C43-84DF-408E-8129-BDE724D07AF3}">
      <text>
        <r>
          <rPr>
            <b/>
            <sz val="9"/>
            <color indexed="81"/>
            <rFont val="Tahoma"/>
            <family val="2"/>
          </rPr>
          <t>Measured Dimension:</t>
        </r>
        <r>
          <rPr>
            <sz val="9"/>
            <color indexed="81"/>
            <rFont val="Tahoma"/>
            <family val="2"/>
          </rPr>
          <t xml:space="preserve">
Dimension measured from built part at location of interest (average of both walls in Crossed Walls part)
</t>
        </r>
      </text>
    </comment>
    <comment ref="D7" authorId="0" shapeId="0" xr:uid="{72430C25-7970-4501-8337-662F28C83669}">
      <text>
        <r>
          <rPr>
            <b/>
            <sz val="9"/>
            <color indexed="81"/>
            <rFont val="Tahoma"/>
            <family val="2"/>
          </rPr>
          <t>Simulation number:</t>
        </r>
        <r>
          <rPr>
            <sz val="9"/>
            <color indexed="81"/>
            <rFont val="Tahoma"/>
            <family val="2"/>
          </rPr>
          <t xml:space="preserve">
Result ID number of this simulation </t>
        </r>
      </text>
    </comment>
    <comment ref="E7" authorId="0" shapeId="0" xr:uid="{BB8094A4-FE77-4B82-9371-872C16FA97A2}">
      <text>
        <r>
          <rPr>
            <b/>
            <sz val="9"/>
            <color indexed="81"/>
            <rFont val="Tahoma"/>
            <family val="2"/>
          </rPr>
          <t>Dimension:</t>
        </r>
        <r>
          <rPr>
            <sz val="9"/>
            <color indexed="81"/>
            <rFont val="Tahoma"/>
            <family val="2"/>
          </rPr>
          <t xml:space="preserve">
Total length of part at location of interest in simulation. Automatically calculated.</t>
        </r>
      </text>
    </comment>
    <comment ref="F7" authorId="0" shapeId="0" xr:uid="{23500565-9B8F-43AB-897B-DA911873B399}">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G7" authorId="0" shapeId="0" xr:uid="{4B11905C-BDD5-409B-915C-02AAE5A03275}">
      <text>
        <r>
          <rPr>
            <b/>
            <sz val="9"/>
            <color indexed="81"/>
            <rFont val="Tahoma"/>
            <family val="2"/>
          </rPr>
          <t xml:space="preserve">Simulation settings: </t>
        </r>
        <r>
          <rPr>
            <sz val="9"/>
            <color indexed="81"/>
            <rFont val="Tahoma"/>
            <family val="2"/>
          </rPr>
          <t xml:space="preserve">Values for SSF to be used in the next simulation
</t>
        </r>
      </text>
    </comment>
    <comment ref="H7" authorId="0" shapeId="0" xr:uid="{B8E0FDC4-6215-459D-91B0-CCFFEA4318C1}">
      <text>
        <r>
          <rPr>
            <b/>
            <sz val="9"/>
            <color indexed="81"/>
            <rFont val="Tahoma"/>
            <family val="2"/>
          </rPr>
          <t>New settings:</t>
        </r>
        <r>
          <rPr>
            <sz val="9"/>
            <color indexed="81"/>
            <rFont val="Tahoma"/>
            <family val="2"/>
          </rPr>
          <t xml:space="preserve">
Automatically calculated values for SSF to be used in the next simulation</t>
        </r>
      </text>
    </comment>
    <comment ref="G9" authorId="0" shapeId="0" xr:uid="{049948C8-D69F-4422-9397-1C3A3F5AA62A}">
      <text>
        <r>
          <rPr>
            <sz val="9"/>
            <color indexed="81"/>
            <rFont val="Tahoma"/>
            <family val="2"/>
          </rPr>
          <t>Starting value of SSF for first simulation (linear elastic)</t>
        </r>
      </text>
    </comment>
    <comment ref="D13" authorId="0" shapeId="0" xr:uid="{44D5E3ED-6E74-4AE8-8BF4-B91D4C054C6B}">
      <text>
        <r>
          <rPr>
            <b/>
            <sz val="9"/>
            <color indexed="81"/>
            <rFont val="Tahoma"/>
            <family val="2"/>
          </rPr>
          <t>Simulation number:</t>
        </r>
        <r>
          <rPr>
            <sz val="9"/>
            <color indexed="81"/>
            <rFont val="Tahoma"/>
            <family val="2"/>
          </rPr>
          <t xml:space="preserve">
Result ID number of this simulation </t>
        </r>
      </text>
    </comment>
    <comment ref="E13" authorId="0" shapeId="0" xr:uid="{D7AF9F5B-5177-4D4D-AAEB-9A7ABF3F1AD2}">
      <text>
        <r>
          <rPr>
            <b/>
            <sz val="9"/>
            <color indexed="81"/>
            <rFont val="Tahoma"/>
            <family val="2"/>
          </rPr>
          <t>Dimension:</t>
        </r>
        <r>
          <rPr>
            <sz val="9"/>
            <color indexed="81"/>
            <rFont val="Tahoma"/>
            <family val="2"/>
          </rPr>
          <t xml:space="preserve">
Total length of part at location of interest in simulation. Automatically calculated.</t>
        </r>
      </text>
    </comment>
    <comment ref="F13" authorId="0" shapeId="0" xr:uid="{BDFA8FC0-B080-4AE4-A4DF-BDC8C8C08E09}">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G13" authorId="0" shapeId="0" xr:uid="{39574EF0-99FF-4752-93D4-6D4BFBBD35A0}">
      <text>
        <r>
          <rPr>
            <b/>
            <sz val="9"/>
            <color indexed="81"/>
            <rFont val="Tahoma"/>
            <family val="2"/>
          </rPr>
          <t>Simulation settings:</t>
        </r>
        <r>
          <rPr>
            <sz val="9"/>
            <color indexed="81"/>
            <rFont val="Tahoma"/>
            <family val="2"/>
          </rPr>
          <t xml:space="preserve"> Values for SSF used in the simulation</t>
        </r>
      </text>
    </comment>
    <comment ref="H13" authorId="0" shapeId="0" xr:uid="{776CBB83-62B1-43F3-B2C6-36A8376F03DC}">
      <text>
        <r>
          <rPr>
            <b/>
            <sz val="9"/>
            <color indexed="81"/>
            <rFont val="Tahoma"/>
            <family val="2"/>
          </rPr>
          <t>New settings:</t>
        </r>
        <r>
          <rPr>
            <sz val="9"/>
            <color indexed="81"/>
            <rFont val="Tahoma"/>
            <family val="2"/>
          </rPr>
          <t xml:space="preserve">
Automatically calculated values for SSF to be used in the next simulation iteration</t>
        </r>
      </text>
    </comment>
    <comment ref="G15" authorId="0" shapeId="0" xr:uid="{90B3FBB9-E1DB-4B5A-87EB-C11D9FA47060}">
      <text>
        <r>
          <rPr>
            <sz val="9"/>
            <color indexed="81"/>
            <rFont val="Tahoma"/>
            <family val="2"/>
          </rPr>
          <t>Starting value of SSF for first simulation (J2 plasticity)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 authorId="0" shapeId="0" xr:uid="{B8D5ED5D-FACC-4159-9FA8-B25C80FF3102}">
      <text>
        <r>
          <rPr>
            <b/>
            <sz val="9"/>
            <color indexed="81"/>
            <rFont val="Tahoma"/>
            <family val="2"/>
          </rPr>
          <t>Nominal Dimension:</t>
        </r>
        <r>
          <rPr>
            <sz val="9"/>
            <color indexed="81"/>
            <rFont val="Tahoma"/>
            <family val="2"/>
          </rPr>
          <t xml:space="preserve">
Original dimension from part in stl file (for example, 60 mm for Crossed Walls part)</t>
        </r>
      </text>
    </comment>
    <comment ref="F5" authorId="0" shapeId="0" xr:uid="{1C10A104-03D9-4A7D-BF52-464B93276A17}">
      <text>
        <r>
          <rPr>
            <b/>
            <sz val="9"/>
            <color indexed="81"/>
            <rFont val="Tahoma"/>
            <family val="2"/>
          </rPr>
          <t>Measured Dimension:</t>
        </r>
        <r>
          <rPr>
            <sz val="9"/>
            <color indexed="81"/>
            <rFont val="Tahoma"/>
            <family val="2"/>
          </rPr>
          <t xml:space="preserve">
Dimension measured from built part at location of interest</t>
        </r>
      </text>
    </comment>
    <comment ref="D8" authorId="0" shapeId="0" xr:uid="{24950E0D-C553-4D23-ADB8-4FAFD57C6576}">
      <text>
        <r>
          <rPr>
            <b/>
            <sz val="9"/>
            <color indexed="81"/>
            <rFont val="Tahoma"/>
            <family val="2"/>
          </rPr>
          <t xml:space="preserve">Simulation number:
</t>
        </r>
        <r>
          <rPr>
            <sz val="9"/>
            <color indexed="81"/>
            <rFont val="Tahoma"/>
            <family val="2"/>
          </rPr>
          <t xml:space="preserve">Result ID number of this simulation </t>
        </r>
      </text>
    </comment>
    <comment ref="F8" authorId="0" shapeId="0" xr:uid="{2E8EABA5-2F49-4560-BC01-593B29FD0155}">
      <text>
        <r>
          <rPr>
            <b/>
            <sz val="9"/>
            <color indexed="81"/>
            <rFont val="Tahoma"/>
            <family val="2"/>
          </rPr>
          <t>Dimension:</t>
        </r>
        <r>
          <rPr>
            <sz val="9"/>
            <color indexed="81"/>
            <rFont val="Tahoma"/>
            <family val="2"/>
          </rPr>
          <t xml:space="preserve">
Total length of part at location of interest in simulation. Automatically calculated.</t>
        </r>
      </text>
    </comment>
    <comment ref="G8" authorId="0" shapeId="0" xr:uid="{5826B559-07F9-4B38-B124-8A16EEB5F041}">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H8" authorId="0" shapeId="0" xr:uid="{F584E8AE-5660-4FB9-BE99-C027F12B7CB2}">
      <text>
        <r>
          <rPr>
            <b/>
            <sz val="9"/>
            <color indexed="81"/>
            <rFont val="Tahoma"/>
            <family val="2"/>
          </rPr>
          <t xml:space="preserve">Simulation settings: </t>
        </r>
        <r>
          <rPr>
            <sz val="9"/>
            <color indexed="81"/>
            <rFont val="Tahoma"/>
            <family val="2"/>
          </rPr>
          <t>Values for SSF, ASC ‖, and ASC Ʇ used in the simulation</t>
        </r>
      </text>
    </comment>
    <comment ref="K8" authorId="0" shapeId="0" xr:uid="{1E68C8CF-A7A1-41F8-A517-F0D2CF924AD1}">
      <text>
        <r>
          <rPr>
            <b/>
            <sz val="9"/>
            <color indexed="81"/>
            <rFont val="Tahoma"/>
            <family val="2"/>
          </rPr>
          <t>New settings:</t>
        </r>
        <r>
          <rPr>
            <sz val="9"/>
            <color indexed="81"/>
            <rFont val="Tahoma"/>
            <family val="2"/>
          </rPr>
          <t xml:space="preserve">
Automatically calculated values to be used in the next simulation iteration</t>
        </r>
      </text>
    </comment>
    <comment ref="H10" authorId="0" shapeId="0" xr:uid="{BF880D74-471C-4C72-A221-675889A543ED}">
      <text>
        <r>
          <rPr>
            <sz val="9"/>
            <color indexed="81"/>
            <rFont val="Tahoma"/>
            <family val="2"/>
          </rPr>
          <t>Starting value of SSF for first simulation (linear elastic)</t>
        </r>
      </text>
    </comment>
    <comment ref="I10" authorId="0" shapeId="0" xr:uid="{3ED4F9D6-6C83-4168-99F4-AD55A6757E91}">
      <text>
        <r>
          <rPr>
            <sz val="9"/>
            <color indexed="81"/>
            <rFont val="Tahoma"/>
            <family val="2"/>
          </rPr>
          <t>Starting value of ASC ‖ for first simulation (linear elastic)</t>
        </r>
      </text>
    </comment>
    <comment ref="J10" authorId="0" shapeId="0" xr:uid="{929431FC-B3EB-4668-9AE3-61F713364BCA}">
      <text>
        <r>
          <rPr>
            <sz val="9"/>
            <color indexed="81"/>
            <rFont val="Tahoma"/>
            <family val="2"/>
          </rPr>
          <t>Starting value of ASC Ʇ for first simulation (linear elastic)</t>
        </r>
      </text>
    </comment>
    <comment ref="D15" authorId="0" shapeId="0" xr:uid="{67BEFFCA-1CB7-4488-899C-28142225F527}">
      <text>
        <r>
          <rPr>
            <b/>
            <sz val="9"/>
            <color indexed="81"/>
            <rFont val="Tahoma"/>
            <family val="2"/>
          </rPr>
          <t>Simulation number:</t>
        </r>
        <r>
          <rPr>
            <sz val="9"/>
            <color indexed="81"/>
            <rFont val="Tahoma"/>
            <family val="2"/>
          </rPr>
          <t xml:space="preserve">
Result ID number of this simulation </t>
        </r>
      </text>
    </comment>
    <comment ref="F15" authorId="0" shapeId="0" xr:uid="{944E91AE-EF5B-47FF-AEB8-B3B2EADF062C}">
      <text>
        <r>
          <rPr>
            <b/>
            <sz val="9"/>
            <color indexed="81"/>
            <rFont val="Tahoma"/>
            <family val="2"/>
          </rPr>
          <t>Dimension:</t>
        </r>
        <r>
          <rPr>
            <sz val="9"/>
            <color indexed="81"/>
            <rFont val="Tahoma"/>
            <family val="2"/>
          </rPr>
          <t xml:space="preserve">
Total length of part at location of interest in simulation. Automatically calculated.</t>
        </r>
      </text>
    </comment>
    <comment ref="G15" authorId="0" shapeId="0" xr:uid="{CF6E12DC-940D-44CC-ADA7-7479F764A1EE}">
      <text>
        <r>
          <rPr>
            <b/>
            <sz val="9"/>
            <color indexed="81"/>
            <rFont val="Tahoma"/>
            <family val="2"/>
          </rPr>
          <t xml:space="preserve">Distortion:
</t>
        </r>
        <r>
          <rPr>
            <sz val="9"/>
            <color indexed="81"/>
            <rFont val="Tahoma"/>
            <family val="2"/>
          </rPr>
          <t>Value of directional displacement (either X or Y component) at location of interest in On-plate results from simulation</t>
        </r>
      </text>
    </comment>
    <comment ref="H15" authorId="0" shapeId="0" xr:uid="{FED23B63-B5EE-4D24-B083-30F3401A99E8}">
      <text>
        <r>
          <rPr>
            <b/>
            <sz val="9"/>
            <color indexed="81"/>
            <rFont val="Tahoma"/>
            <family val="2"/>
          </rPr>
          <t xml:space="preserve">Simulation settings: </t>
        </r>
        <r>
          <rPr>
            <sz val="9"/>
            <color indexed="81"/>
            <rFont val="Tahoma"/>
            <family val="2"/>
          </rPr>
          <t>Values for SSF, ASC ‖, and ASC Ʇ used in the simulation</t>
        </r>
      </text>
    </comment>
    <comment ref="K15" authorId="0" shapeId="0" xr:uid="{AEDDE736-85D0-49BC-AA7C-CCCF283328E3}">
      <text>
        <r>
          <rPr>
            <b/>
            <sz val="9"/>
            <color indexed="81"/>
            <rFont val="Tahoma"/>
            <family val="2"/>
          </rPr>
          <t>New settings:</t>
        </r>
        <r>
          <rPr>
            <sz val="9"/>
            <color indexed="81"/>
            <rFont val="Tahoma"/>
            <family val="2"/>
          </rPr>
          <t xml:space="preserve">
Automatically calculated values to be used in the next simulation iteration</t>
        </r>
      </text>
    </comment>
    <comment ref="H17" authorId="0" shapeId="0" xr:uid="{F2D3872A-E7ED-481F-B4BF-D3FF8DD01C3E}">
      <text>
        <r>
          <rPr>
            <sz val="9"/>
            <color indexed="81"/>
            <rFont val="Tahoma"/>
            <family val="2"/>
          </rPr>
          <t>Starting value of SSF for first simulation (J2 plasticity)</t>
        </r>
      </text>
    </comment>
    <comment ref="I17" authorId="0" shapeId="0" xr:uid="{879589E9-4248-4F81-A017-E31FAE07D90A}">
      <text>
        <r>
          <rPr>
            <sz val="9"/>
            <color indexed="81"/>
            <rFont val="Tahoma"/>
            <family val="2"/>
          </rPr>
          <t>Starting value of ASC ‖ for first simulation (J2 plasticity)</t>
        </r>
      </text>
    </comment>
    <comment ref="J17" authorId="0" shapeId="0" xr:uid="{0E0C7066-8C7B-489A-80F5-C489E0764E97}">
      <text>
        <r>
          <rPr>
            <sz val="9"/>
            <color indexed="81"/>
            <rFont val="Tahoma"/>
            <family val="2"/>
          </rPr>
          <t>Starting value of ASC Ʇ for first simulation (J2 plasticity)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 authorId="0" shapeId="0" xr:uid="{10369F08-2FC6-441B-AF50-5680DCE70ED7}">
      <text>
        <r>
          <rPr>
            <b/>
            <sz val="9"/>
            <color indexed="81"/>
            <rFont val="Tahoma"/>
            <family val="2"/>
          </rPr>
          <t>Nominal Dimension:</t>
        </r>
        <r>
          <rPr>
            <sz val="9"/>
            <color indexed="81"/>
            <rFont val="Tahoma"/>
            <family val="2"/>
          </rPr>
          <t xml:space="preserve">
Original dimension from part in stl file (for example, 60 mm for Crossed Walls part)</t>
        </r>
      </text>
    </comment>
    <comment ref="F5" authorId="0" shapeId="0" xr:uid="{429F3FE5-4BA1-45ED-B570-960FD8C46991}">
      <text>
        <r>
          <rPr>
            <b/>
            <sz val="9"/>
            <color indexed="81"/>
            <rFont val="Tahoma"/>
            <family val="2"/>
          </rPr>
          <t>Measured Dimension:</t>
        </r>
        <r>
          <rPr>
            <sz val="9"/>
            <color indexed="81"/>
            <rFont val="Tahoma"/>
            <family val="2"/>
          </rPr>
          <t xml:space="preserve">
Dimension measured from built part at location of interest</t>
        </r>
      </text>
    </comment>
    <comment ref="D8" authorId="0" shapeId="0" xr:uid="{222FF2EB-49C7-4633-B359-DF8852B84FC4}">
      <text>
        <r>
          <rPr>
            <b/>
            <sz val="9"/>
            <color indexed="81"/>
            <rFont val="Tahoma"/>
            <family val="2"/>
          </rPr>
          <t>Simulation number:</t>
        </r>
        <r>
          <rPr>
            <sz val="9"/>
            <color indexed="81"/>
            <rFont val="Tahoma"/>
            <family val="2"/>
          </rPr>
          <t xml:space="preserve">
Result ID number of this simulation </t>
        </r>
      </text>
    </comment>
    <comment ref="F8" authorId="0" shapeId="0" xr:uid="{B71D7103-D29D-4BAD-9B2C-9C1F15A7295A}">
      <text>
        <r>
          <rPr>
            <b/>
            <sz val="9"/>
            <color indexed="81"/>
            <rFont val="Tahoma"/>
            <family val="2"/>
          </rPr>
          <t>Dimension:</t>
        </r>
        <r>
          <rPr>
            <sz val="9"/>
            <color indexed="81"/>
            <rFont val="Tahoma"/>
            <family val="2"/>
          </rPr>
          <t xml:space="preserve">
Total length of part at location of interest in simulation. Automatically calculated.</t>
        </r>
      </text>
    </comment>
    <comment ref="G8" authorId="0" shapeId="0" xr:uid="{25F45A09-8BFD-466D-B11C-9FD1D2034666}">
      <text>
        <r>
          <rPr>
            <b/>
            <sz val="9"/>
            <color indexed="81"/>
            <rFont val="Tahoma"/>
            <family val="2"/>
          </rPr>
          <t xml:space="preserve">Distortion:
</t>
        </r>
        <r>
          <rPr>
            <sz val="9"/>
            <color indexed="81"/>
            <rFont val="Tahoma"/>
            <family val="2"/>
          </rPr>
          <t>Value of directional displacement (either X or Y component) at location of interest in On-plate results from simulation</t>
        </r>
      </text>
    </comment>
    <comment ref="H8" authorId="0" shapeId="0" xr:uid="{0DDF1505-BE23-4DD2-8EBE-CDBDFA24691C}">
      <text>
        <r>
          <rPr>
            <b/>
            <sz val="9"/>
            <color indexed="81"/>
            <rFont val="Tahoma"/>
            <family val="2"/>
          </rPr>
          <t xml:space="preserve">Simulation settings: </t>
        </r>
        <r>
          <rPr>
            <sz val="9"/>
            <color indexed="81"/>
            <rFont val="Tahoma"/>
            <family val="2"/>
          </rPr>
          <t>Values for SSF, ASC ‖, and ASC Ʇ used in the simulation</t>
        </r>
      </text>
    </comment>
    <comment ref="K8" authorId="0" shapeId="0" xr:uid="{7439ED02-8D13-42AF-B5BE-CE088B47E855}">
      <text>
        <r>
          <rPr>
            <b/>
            <sz val="9"/>
            <color indexed="81"/>
            <rFont val="Tahoma"/>
            <family val="2"/>
          </rPr>
          <t>New settings:</t>
        </r>
        <r>
          <rPr>
            <sz val="9"/>
            <color indexed="81"/>
            <rFont val="Tahoma"/>
            <family val="2"/>
          </rPr>
          <t xml:space="preserve">
Automatically calculated values to be used in the next simulation iteration</t>
        </r>
      </text>
    </comment>
    <comment ref="H10" authorId="0" shapeId="0" xr:uid="{38F2FE9F-85EF-473C-81E3-E3B0D32607D5}">
      <text>
        <r>
          <rPr>
            <sz val="9"/>
            <color indexed="81"/>
            <rFont val="Tahoma"/>
            <family val="2"/>
          </rPr>
          <t>Starting value of SSF for first simulation (linear elastic)</t>
        </r>
      </text>
    </comment>
    <comment ref="I10" authorId="0" shapeId="0" xr:uid="{CD069721-B7B2-4843-84CD-25C4084F75A3}">
      <text>
        <r>
          <rPr>
            <sz val="9"/>
            <color indexed="81"/>
            <rFont val="Tahoma"/>
            <family val="2"/>
          </rPr>
          <t>Starting value of ASC ‖ for first simulation (linear elastic)</t>
        </r>
      </text>
    </comment>
    <comment ref="J10" authorId="0" shapeId="0" xr:uid="{3D263F14-296A-4CEE-9870-774D27857A16}">
      <text>
        <r>
          <rPr>
            <sz val="9"/>
            <color indexed="81"/>
            <rFont val="Tahoma"/>
            <family val="2"/>
          </rPr>
          <t>Starting value of ASC Ʇ for first simulation (linear elastic)</t>
        </r>
      </text>
    </comment>
    <comment ref="D15" authorId="0" shapeId="0" xr:uid="{873BBBC2-AC9F-4F95-9629-E7EA286A5033}">
      <text>
        <r>
          <rPr>
            <b/>
            <sz val="9"/>
            <color indexed="81"/>
            <rFont val="Tahoma"/>
            <family val="2"/>
          </rPr>
          <t>Simulation number:</t>
        </r>
        <r>
          <rPr>
            <sz val="9"/>
            <color indexed="81"/>
            <rFont val="Tahoma"/>
            <family val="2"/>
          </rPr>
          <t xml:space="preserve">
Result ID number of this simulation </t>
        </r>
      </text>
    </comment>
    <comment ref="F15" authorId="0" shapeId="0" xr:uid="{6CECFD3F-E555-4428-A2EE-DA82A0050892}">
      <text>
        <r>
          <rPr>
            <b/>
            <sz val="9"/>
            <color indexed="81"/>
            <rFont val="Tahoma"/>
            <family val="2"/>
          </rPr>
          <t>Dimension:</t>
        </r>
        <r>
          <rPr>
            <sz val="9"/>
            <color indexed="81"/>
            <rFont val="Tahoma"/>
            <family val="2"/>
          </rPr>
          <t xml:space="preserve">
Total length of part at location of interest in simulation. Automatically calculated.</t>
        </r>
      </text>
    </comment>
    <comment ref="G15" authorId="0" shapeId="0" xr:uid="{4FC18356-D9A5-4048-B5FF-15C7D9A42B72}">
      <text>
        <r>
          <rPr>
            <b/>
            <sz val="9"/>
            <color indexed="81"/>
            <rFont val="Tahoma"/>
            <family val="2"/>
          </rPr>
          <t>Distortion:</t>
        </r>
        <r>
          <rPr>
            <sz val="9"/>
            <color indexed="81"/>
            <rFont val="Tahoma"/>
            <family val="2"/>
          </rPr>
          <t xml:space="preserve">
Value of directional displacement (either X or Y component) at location of interest in On-plate results from simulation</t>
        </r>
      </text>
    </comment>
    <comment ref="H15" authorId="0" shapeId="0" xr:uid="{3ABFA9B2-9222-4031-A42C-58FBDC59FAE6}">
      <text>
        <r>
          <rPr>
            <b/>
            <sz val="9"/>
            <color indexed="81"/>
            <rFont val="Tahoma"/>
            <family val="2"/>
          </rPr>
          <t xml:space="preserve">Simulation settings: </t>
        </r>
        <r>
          <rPr>
            <sz val="9"/>
            <color indexed="81"/>
            <rFont val="Tahoma"/>
            <family val="2"/>
          </rPr>
          <t>Values for SSF, ASC ‖, and ASC Ʇ used in the simulation</t>
        </r>
      </text>
    </comment>
    <comment ref="K15" authorId="0" shapeId="0" xr:uid="{3140EE61-397C-4A10-9B7A-6E3D3A327395}">
      <text>
        <r>
          <rPr>
            <b/>
            <sz val="9"/>
            <color indexed="81"/>
            <rFont val="Tahoma"/>
            <family val="2"/>
          </rPr>
          <t>New settings:</t>
        </r>
        <r>
          <rPr>
            <sz val="9"/>
            <color indexed="81"/>
            <rFont val="Tahoma"/>
            <family val="2"/>
          </rPr>
          <t xml:space="preserve">
Automatically calculated values to be used in the next simulation iteration</t>
        </r>
      </text>
    </comment>
    <comment ref="H17" authorId="0" shapeId="0" xr:uid="{25D49B67-AF05-4FD6-BA19-7A885FB16194}">
      <text>
        <r>
          <rPr>
            <sz val="9"/>
            <color indexed="81"/>
            <rFont val="Tahoma"/>
            <family val="2"/>
          </rPr>
          <t>Starting value of SSF for first simulation (J2 plasticity)</t>
        </r>
      </text>
    </comment>
    <comment ref="I17" authorId="0" shapeId="0" xr:uid="{4B710853-2D5F-4764-BC37-F93838F4A4FB}">
      <text>
        <r>
          <rPr>
            <sz val="9"/>
            <color indexed="81"/>
            <rFont val="Tahoma"/>
            <family val="2"/>
          </rPr>
          <t>Starting value of ASC ‖ for first simulation (J2 plasticity)</t>
        </r>
      </text>
    </comment>
    <comment ref="J17" authorId="0" shapeId="0" xr:uid="{32303348-CF27-4718-95A8-FE2804D01F18}">
      <text>
        <r>
          <rPr>
            <sz val="9"/>
            <color indexed="81"/>
            <rFont val="Tahoma"/>
            <family val="2"/>
          </rPr>
          <t>Starting value of ASC Ʇ for first simulation (J2 plasticity)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4" authorId="0" shapeId="0" xr:uid="{991E063C-0D55-41BF-AC5A-A250A49AAF76}">
      <text>
        <r>
          <rPr>
            <b/>
            <sz val="9"/>
            <color indexed="81"/>
            <rFont val="Tahoma"/>
            <family val="2"/>
          </rPr>
          <t>Nominal Dimension:</t>
        </r>
        <r>
          <rPr>
            <sz val="9"/>
            <color indexed="81"/>
            <rFont val="Tahoma"/>
            <family val="2"/>
          </rPr>
          <t xml:space="preserve">
Original dimension from part in stl file (for example, 60 mm for Crossed Walls part)
</t>
        </r>
      </text>
    </comment>
    <comment ref="E5" authorId="0" shapeId="0" xr:uid="{FF430C34-28B6-439B-B666-7EA23F971226}">
      <text>
        <r>
          <rPr>
            <b/>
            <sz val="9"/>
            <color indexed="81"/>
            <rFont val="Tahoma"/>
            <family val="2"/>
          </rPr>
          <t>Measured Dimension:</t>
        </r>
        <r>
          <rPr>
            <sz val="9"/>
            <color indexed="81"/>
            <rFont val="Tahoma"/>
            <family val="2"/>
          </rPr>
          <t xml:space="preserve">
Dimension measured from built part at location of interest (average of both walls in Crossed Walls part)
</t>
        </r>
      </text>
    </comment>
    <comment ref="D7" authorId="0" shapeId="0" xr:uid="{D1B27683-5276-43FE-ADA8-73021FF59196}">
      <text>
        <r>
          <rPr>
            <b/>
            <sz val="9"/>
            <color indexed="81"/>
            <rFont val="Tahoma"/>
            <family val="2"/>
          </rPr>
          <t>Simulation number:</t>
        </r>
        <r>
          <rPr>
            <sz val="9"/>
            <color indexed="81"/>
            <rFont val="Tahoma"/>
            <family val="2"/>
          </rPr>
          <t xml:space="preserve">
Result ID number of this simulation </t>
        </r>
      </text>
    </comment>
    <comment ref="E7" authorId="0" shapeId="0" xr:uid="{AD76AC58-9569-4548-A755-3E249389C764}">
      <text>
        <r>
          <rPr>
            <b/>
            <sz val="9"/>
            <color indexed="81"/>
            <rFont val="Tahoma"/>
            <family val="2"/>
          </rPr>
          <t>Dimension:</t>
        </r>
        <r>
          <rPr>
            <sz val="9"/>
            <color indexed="81"/>
            <rFont val="Tahoma"/>
            <family val="2"/>
          </rPr>
          <t xml:space="preserve">
Total length of part at location of interest in simulation. Automatically calculated.</t>
        </r>
      </text>
    </comment>
    <comment ref="F7" authorId="0" shapeId="0" xr:uid="{CAB80109-A32F-45D0-8903-D8153C432AC0}">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G7" authorId="0" shapeId="0" xr:uid="{12748519-A79B-46A1-87E6-127C09DD60EA}">
      <text>
        <r>
          <rPr>
            <b/>
            <sz val="9"/>
            <color indexed="81"/>
            <rFont val="Tahoma"/>
            <family val="2"/>
          </rPr>
          <t xml:space="preserve">Simulation settings: </t>
        </r>
        <r>
          <rPr>
            <sz val="9"/>
            <color indexed="81"/>
            <rFont val="Tahoma"/>
            <family val="2"/>
          </rPr>
          <t xml:space="preserve">Values for SSF to be used in the next simulation
</t>
        </r>
      </text>
    </comment>
    <comment ref="H7" authorId="0" shapeId="0" xr:uid="{047EC2E7-2A73-4708-B19C-BF051787ECE1}">
      <text>
        <r>
          <rPr>
            <b/>
            <sz val="9"/>
            <color indexed="81"/>
            <rFont val="Tahoma"/>
            <family val="2"/>
          </rPr>
          <t>New settings:</t>
        </r>
        <r>
          <rPr>
            <sz val="9"/>
            <color indexed="81"/>
            <rFont val="Tahoma"/>
            <family val="2"/>
          </rPr>
          <t xml:space="preserve">
Automatically calculated values for SSF to be used in the next simulation</t>
        </r>
      </text>
    </comment>
    <comment ref="G9" authorId="0" shapeId="0" xr:uid="{1602741E-7758-4D37-82C9-51EA50B0BF10}">
      <text>
        <r>
          <rPr>
            <sz val="9"/>
            <color indexed="81"/>
            <rFont val="Tahoma"/>
            <family val="2"/>
          </rPr>
          <t>Use calibrated SSF as starting value for first simulation (linear elastic)</t>
        </r>
      </text>
    </comment>
    <comment ref="D13" authorId="0" shapeId="0" xr:uid="{640DC141-7F7E-4844-A064-C65F200EF417}">
      <text>
        <r>
          <rPr>
            <b/>
            <sz val="9"/>
            <color indexed="81"/>
            <rFont val="Tahoma"/>
            <family val="2"/>
          </rPr>
          <t>Simulation number:</t>
        </r>
        <r>
          <rPr>
            <sz val="9"/>
            <color indexed="81"/>
            <rFont val="Tahoma"/>
            <family val="2"/>
          </rPr>
          <t xml:space="preserve">
Result ID number of this simulation </t>
        </r>
      </text>
    </comment>
    <comment ref="E13" authorId="0" shapeId="0" xr:uid="{12A71481-89B0-4071-85BD-0C53C37A8FFC}">
      <text>
        <r>
          <rPr>
            <b/>
            <sz val="9"/>
            <color indexed="81"/>
            <rFont val="Tahoma"/>
            <family val="2"/>
          </rPr>
          <t>Dimension:</t>
        </r>
        <r>
          <rPr>
            <sz val="9"/>
            <color indexed="81"/>
            <rFont val="Tahoma"/>
            <family val="2"/>
          </rPr>
          <t xml:space="preserve">
Total length of part at location of interest in simulation. Automatically calculated.</t>
        </r>
      </text>
    </comment>
    <comment ref="F13" authorId="0" shapeId="0" xr:uid="{2568E2E6-3BBF-44FE-97A4-8976BD24F41B}">
      <text>
        <r>
          <rPr>
            <b/>
            <sz val="9"/>
            <color indexed="81"/>
            <rFont val="Tahoma"/>
            <family val="2"/>
          </rPr>
          <t>Distortion:</t>
        </r>
        <r>
          <rPr>
            <sz val="9"/>
            <color indexed="81"/>
            <rFont val="Tahoma"/>
            <family val="2"/>
          </rPr>
          <t xml:space="preserve">
Value of directional displacement at location of interest in on-plate results from simulation</t>
        </r>
      </text>
    </comment>
    <comment ref="G13" authorId="0" shapeId="0" xr:uid="{EBAC83DD-2C65-4DE2-B6E5-FD1B5B5419D5}">
      <text>
        <r>
          <rPr>
            <b/>
            <sz val="9"/>
            <color indexed="81"/>
            <rFont val="Tahoma"/>
            <family val="2"/>
          </rPr>
          <t>Simulation settings:</t>
        </r>
        <r>
          <rPr>
            <sz val="9"/>
            <color indexed="81"/>
            <rFont val="Tahoma"/>
            <family val="2"/>
          </rPr>
          <t xml:space="preserve"> Values for SSF used in the simulation</t>
        </r>
      </text>
    </comment>
    <comment ref="H13" authorId="0" shapeId="0" xr:uid="{09FFB290-394B-4323-92F2-413F4E1FA00B}">
      <text>
        <r>
          <rPr>
            <b/>
            <sz val="9"/>
            <color indexed="81"/>
            <rFont val="Tahoma"/>
            <family val="2"/>
          </rPr>
          <t>New settings:</t>
        </r>
        <r>
          <rPr>
            <sz val="9"/>
            <color indexed="81"/>
            <rFont val="Tahoma"/>
            <family val="2"/>
          </rPr>
          <t xml:space="preserve">
Automatically calculated values for SSF to be used in the next simulation iteration</t>
        </r>
      </text>
    </comment>
    <comment ref="G15" authorId="0" shapeId="0" xr:uid="{5704AC08-511A-457D-88E0-60557C3EE536}">
      <text>
        <r>
          <rPr>
            <sz val="9"/>
            <color indexed="81"/>
            <rFont val="Tahoma"/>
            <family val="2"/>
          </rPr>
          <t>Use calibrated SSF as starting value for first simulation (J2 plasticity)</t>
        </r>
      </text>
    </comment>
  </commentList>
</comments>
</file>

<file path=xl/sharedStrings.xml><?xml version="1.0" encoding="utf-8"?>
<sst xmlns="http://schemas.openxmlformats.org/spreadsheetml/2006/main" count="234" uniqueCount="56">
  <si>
    <t>SSF</t>
  </si>
  <si>
    <t>1st</t>
  </si>
  <si>
    <t>2nd</t>
  </si>
  <si>
    <t>Dimension (mm)</t>
  </si>
  <si>
    <t xml:space="preserve">Measurement </t>
  </si>
  <si>
    <t>Distortion (mm)</t>
  </si>
  <si>
    <t>3rd</t>
  </si>
  <si>
    <t>4th</t>
  </si>
  <si>
    <t>Error%</t>
  </si>
  <si>
    <t>5th</t>
  </si>
  <si>
    <t>6th</t>
  </si>
  <si>
    <t>New settings</t>
  </si>
  <si>
    <t>Simulation settings</t>
  </si>
  <si>
    <r>
      <t xml:space="preserve">ASC </t>
    </r>
    <r>
      <rPr>
        <sz val="11"/>
        <color theme="1"/>
        <rFont val="Calibri"/>
        <family val="2"/>
      </rPr>
      <t>‖</t>
    </r>
  </si>
  <si>
    <r>
      <t xml:space="preserve">ASC </t>
    </r>
    <r>
      <rPr>
        <sz val="11"/>
        <color theme="1"/>
        <rFont val="Calibri"/>
        <family val="2"/>
      </rPr>
      <t>Ʇ</t>
    </r>
  </si>
  <si>
    <t>Linear Elastic</t>
  </si>
  <si>
    <t>J2 Plasticity</t>
  </si>
  <si>
    <t>Material</t>
  </si>
  <si>
    <t>Assumed Strain</t>
  </si>
  <si>
    <t>Scan Pattern</t>
  </si>
  <si>
    <t>Thermal Strain</t>
  </si>
  <si>
    <t>A</t>
  </si>
  <si>
    <t>ASC_z</t>
  </si>
  <si>
    <t>Material:</t>
  </si>
  <si>
    <t>Machine:</t>
  </si>
  <si>
    <t>Machine Parameters</t>
  </si>
  <si>
    <t>Scan speed (mm/sec):</t>
  </si>
  <si>
    <t>Laser Power (W):</t>
  </si>
  <si>
    <r>
      <t>Hatch Spacing (</t>
    </r>
    <r>
      <rPr>
        <sz val="11"/>
        <color theme="1"/>
        <rFont val="Calibri"/>
        <family val="2"/>
      </rPr>
      <t>μm):</t>
    </r>
  </si>
  <si>
    <t>Slicing Stripe Width (mm):</t>
  </si>
  <si>
    <t>Layer Thickness ( (μm)):</t>
  </si>
  <si>
    <r>
      <t>Starting Layer Angle (</t>
    </r>
    <r>
      <rPr>
        <sz val="11"/>
        <color theme="1"/>
        <rFont val="Calibri"/>
        <family val="2"/>
      </rPr>
      <t>°):</t>
    </r>
  </si>
  <si>
    <t>Layer Rotation Angle (°):</t>
  </si>
  <si>
    <t>Base Plate Temperature (K):</t>
  </si>
  <si>
    <t>Performed by:</t>
  </si>
  <si>
    <t>ANSYS Additive Calibration Record</t>
  </si>
  <si>
    <t>Date of Measurements:</t>
  </si>
  <si>
    <t>Notes:</t>
  </si>
  <si>
    <t>Geometry
Measurements</t>
  </si>
  <si>
    <t>Geometry Nominal</t>
  </si>
  <si>
    <t>7th</t>
  </si>
  <si>
    <t>Stress Mode</t>
  </si>
  <si>
    <t>Date of Build:</t>
  </si>
  <si>
    <t xml:space="preserve">Summary of Results </t>
  </si>
  <si>
    <t>SFF  Calibration for Assumed Strain Simulations</t>
  </si>
  <si>
    <t>SFF and ASCs Calibration for Scan Pattern Simulations</t>
  </si>
  <si>
    <t>SFF and ASCs Calibration for Thermal Strain Simulations</t>
  </si>
  <si>
    <t xml:space="preserve">Use this sheet to summarize the results of your calibration. These values of SSF and ASCs are valid for ANSYS Additive simulations using the same material and machine with which the calibration was performed. </t>
  </si>
  <si>
    <t>‖ direction</t>
  </si>
  <si>
    <t>Ʇ direction</t>
  </si>
  <si>
    <r>
      <rPr>
        <sz val="11"/>
        <color theme="1"/>
        <rFont val="Calibri"/>
        <family val="2"/>
      </rPr>
      <t>‖</t>
    </r>
    <r>
      <rPr>
        <sz val="11"/>
        <color theme="1"/>
        <rFont val="Calibri"/>
        <family val="2"/>
        <scheme val="minor"/>
      </rPr>
      <t xml:space="preserve"> direction</t>
    </r>
  </si>
  <si>
    <r>
      <t>Extract X-displacement
in parallel direction (‖)
Extract Y-displacement
in perpendicular direction (</t>
    </r>
    <r>
      <rPr>
        <sz val="11"/>
        <color theme="1"/>
        <rFont val="Calibri"/>
        <family val="2"/>
      </rPr>
      <t>Ʇ)</t>
    </r>
    <r>
      <rPr>
        <sz val="11"/>
        <color theme="1"/>
        <rFont val="Calibri"/>
        <family val="2"/>
        <scheme val="minor"/>
      </rPr>
      <t xml:space="preserve"> </t>
    </r>
  </si>
  <si>
    <t>Simulation number</t>
  </si>
  <si>
    <t>Simulation
iteration</t>
  </si>
  <si>
    <t>Simulation iteration</t>
  </si>
  <si>
    <t>SFF  Validation for AS, SP, or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</si>
</sst>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medium">
        <color auto="1"/>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auto="1"/>
      </left>
      <right style="medium">
        <color auto="1"/>
      </right>
      <top style="thin">
        <color indexed="64"/>
      </top>
      <bottom/>
      <diagonal/>
    </border>
    <border>
      <left style="medium">
        <color auto="1"/>
      </left>
      <right style="medium">
        <color auto="1"/>
      </right>
      <top/>
      <bottom style="thin">
        <color indexed="64"/>
      </bottom>
      <diagonal/>
    </border>
    <border>
      <left style="thick">
        <color theme="4" tint="-0.24994659260841701"/>
      </left>
      <right/>
      <top style="thick">
        <color theme="4" tint="-0.24994659260841701"/>
      </top>
      <bottom style="thin">
        <color indexed="64"/>
      </bottom>
      <diagonal/>
    </border>
    <border>
      <left style="medium">
        <color indexed="64"/>
      </left>
      <right style="medium">
        <color indexed="64"/>
      </right>
      <top style="thick">
        <color theme="4" tint="-0.24994659260841701"/>
      </top>
      <bottom style="thin">
        <color indexed="64"/>
      </bottom>
      <diagonal/>
    </border>
    <border>
      <left style="medium">
        <color indexed="64"/>
      </left>
      <right/>
      <top style="thick">
        <color theme="4" tint="-0.24994659260841701"/>
      </top>
      <bottom style="thin">
        <color indexed="64"/>
      </bottom>
      <diagonal/>
    </border>
    <border>
      <left/>
      <right style="medium">
        <color indexed="64"/>
      </right>
      <top style="thick">
        <color theme="4" tint="-0.24994659260841701"/>
      </top>
      <bottom style="thin">
        <color indexed="64"/>
      </bottom>
      <diagonal/>
    </border>
    <border>
      <left/>
      <right/>
      <top style="thick">
        <color theme="4" tint="-0.24994659260841701"/>
      </top>
      <bottom style="thin">
        <color indexed="64"/>
      </bottom>
      <diagonal/>
    </border>
    <border>
      <left/>
      <right style="thick">
        <color theme="4" tint="-0.24994659260841701"/>
      </right>
      <top style="thick">
        <color theme="4" tint="-0.24994659260841701"/>
      </top>
      <bottom style="thin">
        <color indexed="64"/>
      </bottom>
      <diagonal/>
    </border>
    <border>
      <left style="thick">
        <color theme="4" tint="-0.24994659260841701"/>
      </left>
      <right/>
      <top style="thin">
        <color indexed="64"/>
      </top>
      <bottom style="thin">
        <color indexed="64"/>
      </bottom>
      <diagonal/>
    </border>
    <border>
      <left style="thin">
        <color indexed="64"/>
      </left>
      <right style="thick">
        <color theme="4" tint="-0.24994659260841701"/>
      </right>
      <top style="thin">
        <color indexed="64"/>
      </top>
      <bottom style="thin">
        <color indexed="64"/>
      </bottom>
      <diagonal/>
    </border>
    <border>
      <left style="thin">
        <color indexed="64"/>
      </left>
      <right style="thick">
        <color theme="4" tint="-0.24994659260841701"/>
      </right>
      <top style="thin">
        <color indexed="64"/>
      </top>
      <bottom/>
      <diagonal/>
    </border>
    <border>
      <left style="thin">
        <color indexed="64"/>
      </left>
      <right style="thick">
        <color theme="4" tint="-0.24994659260841701"/>
      </right>
      <top style="medium">
        <color indexed="64"/>
      </top>
      <bottom style="thin">
        <color indexed="64"/>
      </bottom>
      <diagonal/>
    </border>
    <border>
      <left style="thick">
        <color theme="4" tint="-0.24994659260841701"/>
      </left>
      <right/>
      <top style="thin">
        <color indexed="64"/>
      </top>
      <bottom/>
      <diagonal/>
    </border>
    <border>
      <left style="thick">
        <color theme="4" tint="-0.24994659260841701"/>
      </left>
      <right/>
      <top style="thin">
        <color indexed="64"/>
      </top>
      <bottom style="thick">
        <color theme="4" tint="-0.24994659260841701"/>
      </bottom>
      <diagonal/>
    </border>
    <border>
      <left style="medium">
        <color indexed="64"/>
      </left>
      <right/>
      <top/>
      <bottom style="thick">
        <color theme="4" tint="-0.24994659260841701"/>
      </bottom>
      <diagonal/>
    </border>
    <border>
      <left style="medium">
        <color indexed="64"/>
      </left>
      <right style="thin">
        <color indexed="64"/>
      </right>
      <top/>
      <bottom style="thick">
        <color theme="4" tint="-0.24994659260841701"/>
      </bottom>
      <diagonal/>
    </border>
    <border>
      <left style="thin">
        <color indexed="64"/>
      </left>
      <right style="medium">
        <color indexed="64"/>
      </right>
      <top/>
      <bottom style="thick">
        <color theme="4" tint="-0.24994659260841701"/>
      </bottom>
      <diagonal/>
    </border>
    <border>
      <left style="thin">
        <color indexed="64"/>
      </left>
      <right/>
      <top style="thin">
        <color indexed="64"/>
      </top>
      <bottom style="thick">
        <color theme="4" tint="-0.24994659260841701"/>
      </bottom>
      <diagonal/>
    </border>
    <border>
      <left style="thin">
        <color indexed="64"/>
      </left>
      <right style="medium">
        <color indexed="64"/>
      </right>
      <top style="thin">
        <color indexed="64"/>
      </top>
      <bottom style="thick">
        <color theme="4" tint="-0.24994659260841701"/>
      </bottom>
      <diagonal/>
    </border>
    <border>
      <left style="thin">
        <color indexed="64"/>
      </left>
      <right style="thick">
        <color theme="4" tint="-0.24994659260841701"/>
      </right>
      <top style="thin">
        <color indexed="64"/>
      </top>
      <bottom style="thick">
        <color theme="4" tint="-0.24994659260841701"/>
      </bottom>
      <diagonal/>
    </border>
    <border>
      <left style="thick">
        <color theme="4" tint="-0.24994659260841701"/>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style="thick">
        <color theme="4" tint="-0.24994659260841701"/>
      </right>
      <top/>
      <bottom style="thick">
        <color theme="4" tint="-0.24994659260841701"/>
      </bottom>
      <diagonal/>
    </border>
    <border>
      <left style="thin">
        <color indexed="64"/>
      </left>
      <right style="thin">
        <color indexed="64"/>
      </right>
      <top style="thick">
        <color theme="4" tint="-0.24994659260841701"/>
      </top>
      <bottom style="thin">
        <color indexed="64"/>
      </bottom>
      <diagonal/>
    </border>
    <border>
      <left style="thin">
        <color indexed="64"/>
      </left>
      <right/>
      <top style="thick">
        <color theme="4" tint="-0.24994659260841701"/>
      </top>
      <bottom style="thin">
        <color indexed="64"/>
      </bottom>
      <diagonal/>
    </border>
    <border>
      <left style="medium">
        <color indexed="64"/>
      </left>
      <right style="thick">
        <color theme="4" tint="-0.24994659260841701"/>
      </right>
      <top style="thick">
        <color theme="4" tint="-0.24994659260841701"/>
      </top>
      <bottom/>
      <diagonal/>
    </border>
    <border>
      <left style="medium">
        <color indexed="64"/>
      </left>
      <right style="thick">
        <color theme="4" tint="-0.24994659260841701"/>
      </right>
      <top/>
      <bottom style="thin">
        <color indexed="64"/>
      </bottom>
      <diagonal/>
    </border>
    <border>
      <left/>
      <right style="thick">
        <color theme="4" tint="-0.24994659260841701"/>
      </right>
      <top style="thin">
        <color indexed="64"/>
      </top>
      <bottom style="thin">
        <color indexed="64"/>
      </bottom>
      <diagonal/>
    </border>
    <border>
      <left style="thin">
        <color indexed="64"/>
      </left>
      <right style="thin">
        <color indexed="64"/>
      </right>
      <top style="thin">
        <color indexed="64"/>
      </top>
      <bottom style="thick">
        <color theme="4" tint="-0.24994659260841701"/>
      </bottom>
      <diagonal/>
    </border>
    <border>
      <left style="medium">
        <color indexed="64"/>
      </left>
      <right/>
      <top style="thin">
        <color indexed="64"/>
      </top>
      <bottom style="thick">
        <color theme="4" tint="-0.24994659260841701"/>
      </bottom>
      <diagonal/>
    </border>
    <border>
      <left style="medium">
        <color auto="1"/>
      </left>
      <right style="medium">
        <color auto="1"/>
      </right>
      <top/>
      <bottom style="thick">
        <color theme="4" tint="-0.24994659260841701"/>
      </bottom>
      <diagonal/>
    </border>
    <border>
      <left style="medium">
        <color indexed="64"/>
      </left>
      <right style="medium">
        <color indexed="64"/>
      </right>
      <top style="thin">
        <color indexed="64"/>
      </top>
      <bottom style="thick">
        <color theme="4" tint="-0.24994659260841701"/>
      </bottom>
      <diagonal/>
    </border>
    <border>
      <left/>
      <right style="thick">
        <color theme="4" tint="-0.24994659260841701"/>
      </right>
      <top style="thin">
        <color indexed="64"/>
      </top>
      <bottom style="thick">
        <color theme="4" tint="-0.24994659260841701"/>
      </bottom>
      <diagonal/>
    </border>
    <border>
      <left style="thick">
        <color theme="4" tint="-0.24994659260841701"/>
      </left>
      <right style="thin">
        <color indexed="64"/>
      </right>
      <top style="thick">
        <color theme="4" tint="-0.24994659260841701"/>
      </top>
      <bottom/>
      <diagonal/>
    </border>
    <border>
      <left style="thick">
        <color theme="4" tint="-0.24994659260841701"/>
      </left>
      <right style="thin">
        <color indexed="64"/>
      </right>
      <top/>
      <bottom/>
      <diagonal/>
    </border>
    <border>
      <left style="thick">
        <color theme="4" tint="-0.24994659260841701"/>
      </left>
      <right style="thin">
        <color indexed="64"/>
      </right>
      <top/>
      <bottom style="thick">
        <color theme="4" tint="-0.24994659260841701"/>
      </bottom>
      <diagonal/>
    </border>
    <border>
      <left style="thin">
        <color indexed="64"/>
      </left>
      <right style="thin">
        <color indexed="64"/>
      </right>
      <top style="thick">
        <color theme="4" tint="-0.24994659260841701"/>
      </top>
      <bottom/>
      <diagonal/>
    </border>
    <border>
      <left style="medium">
        <color auto="1"/>
      </left>
      <right style="thin">
        <color indexed="64"/>
      </right>
      <top style="thick">
        <color theme="4" tint="-0.24994659260841701"/>
      </top>
      <bottom style="thin">
        <color indexed="64"/>
      </bottom>
      <diagonal/>
    </border>
    <border>
      <left style="thin">
        <color indexed="64"/>
      </left>
      <right style="medium">
        <color auto="1"/>
      </right>
      <top style="thick">
        <color theme="4" tint="-0.24994659260841701"/>
      </top>
      <bottom style="thin">
        <color indexed="64"/>
      </bottom>
      <diagonal/>
    </border>
    <border>
      <left style="medium">
        <color indexed="64"/>
      </left>
      <right style="thin">
        <color indexed="64"/>
      </right>
      <top style="thin">
        <color indexed="64"/>
      </top>
      <bottom style="thick">
        <color theme="4" tint="-0.24994659260841701"/>
      </bottom>
      <diagonal/>
    </border>
    <border>
      <left style="thin">
        <color indexed="64"/>
      </left>
      <right/>
      <top style="thick">
        <color theme="4" tint="-0.24994659260841701"/>
      </top>
      <bottom/>
      <diagonal/>
    </border>
    <border>
      <left/>
      <right style="thick">
        <color theme="4" tint="-0.24994659260841701"/>
      </right>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ck">
        <color theme="4" tint="-0.24994659260841701"/>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 fillId="2" borderId="1">
      <alignment vertical="center"/>
      <protection locked="0"/>
    </xf>
  </cellStyleXfs>
  <cellXfs count="244">
    <xf numFmtId="0" fontId="0" fillId="0" borderId="0" xfId="0"/>
    <xf numFmtId="0" fontId="0" fillId="0" borderId="1"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3" borderId="0" xfId="0" applyFill="1"/>
    <xf numFmtId="0" fontId="0" fillId="3" borderId="0" xfId="0" applyFill="1" applyBorder="1" applyAlignment="1">
      <alignment horizontal="center" vertical="center" wrapText="1"/>
    </xf>
    <xf numFmtId="0" fontId="0" fillId="3" borderId="0" xfId="0" applyFill="1" applyBorder="1" applyAlignment="1">
      <alignment vertical="center"/>
    </xf>
    <xf numFmtId="0" fontId="0" fillId="3" borderId="0" xfId="0" applyFill="1" applyBorder="1" applyAlignment="1">
      <alignment horizontal="center" vertical="center"/>
    </xf>
    <xf numFmtId="0" fontId="0" fillId="0" borderId="6" xfId="0" applyBorder="1" applyAlignment="1">
      <alignment horizontal="center" vertical="center"/>
    </xf>
    <xf numFmtId="0" fontId="0" fillId="3" borderId="14" xfId="0" applyFill="1" applyBorder="1" applyAlignment="1">
      <alignment vertical="center"/>
    </xf>
    <xf numFmtId="0" fontId="4" fillId="3" borderId="0" xfId="0" applyFont="1" applyFill="1" applyAlignment="1">
      <alignment horizontal="right"/>
    </xf>
    <xf numFmtId="0" fontId="5" fillId="3" borderId="0" xfId="0" applyFont="1" applyFill="1" applyAlignment="1">
      <alignment horizontal="center"/>
    </xf>
    <xf numFmtId="2" fontId="0" fillId="0" borderId="16" xfId="0" applyNumberFormat="1" applyBorder="1" applyAlignment="1">
      <alignment horizontal="center" vertical="center"/>
    </xf>
    <xf numFmtId="2" fontId="0" fillId="2" borderId="29" xfId="0" applyNumberFormat="1" applyFill="1" applyBorder="1" applyAlignment="1" applyProtection="1">
      <alignment horizontal="center" vertical="center"/>
      <protection locked="0"/>
    </xf>
    <xf numFmtId="2" fontId="0" fillId="2" borderId="30" xfId="0" applyNumberFormat="1" applyFill="1" applyBorder="1" applyAlignment="1" applyProtection="1">
      <alignment horizontal="center" vertical="center"/>
      <protection locked="0"/>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0" fillId="3" borderId="0" xfId="0" applyFill="1" applyBorder="1"/>
    <xf numFmtId="0" fontId="0" fillId="3" borderId="0" xfId="0" applyFill="1" applyBorder="1" applyAlignment="1">
      <alignment vertical="center" wrapText="1"/>
    </xf>
    <xf numFmtId="0" fontId="0" fillId="0" borderId="21" xfId="0" applyBorder="1" applyAlignment="1">
      <alignment horizontal="center" vertical="center"/>
    </xf>
    <xf numFmtId="0" fontId="0" fillId="3" borderId="17" xfId="0" applyFill="1" applyBorder="1" applyAlignment="1">
      <alignment horizontal="center" vertical="center"/>
    </xf>
    <xf numFmtId="0" fontId="0" fillId="3" borderId="15" xfId="0" applyFill="1" applyBorder="1" applyAlignment="1">
      <alignment horizontal="center" vertical="center"/>
    </xf>
    <xf numFmtId="0" fontId="0" fillId="3" borderId="38" xfId="0" applyFill="1" applyBorder="1" applyAlignment="1">
      <alignment horizontal="center" vertical="center"/>
    </xf>
    <xf numFmtId="2" fontId="0" fillId="3" borderId="0" xfId="0" applyNumberFormat="1" applyFill="1"/>
    <xf numFmtId="0" fontId="2" fillId="3" borderId="0" xfId="0" applyFont="1" applyFill="1"/>
    <xf numFmtId="0" fontId="0" fillId="0" borderId="27" xfId="0" applyBorder="1" applyAlignment="1">
      <alignment horizontal="center" vertical="center"/>
    </xf>
    <xf numFmtId="0" fontId="0" fillId="0" borderId="33" xfId="0" applyBorder="1" applyAlignment="1">
      <alignment horizontal="center" vertical="center"/>
    </xf>
    <xf numFmtId="0" fontId="0" fillId="2" borderId="29"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2" fontId="0" fillId="2" borderId="19" xfId="0" applyNumberFormat="1" applyFill="1" applyBorder="1" applyAlignment="1" applyProtection="1">
      <alignment horizontal="center" vertical="center"/>
      <protection locked="0"/>
    </xf>
    <xf numFmtId="164" fontId="0" fillId="0" borderId="20" xfId="0" applyNumberFormat="1" applyBorder="1" applyAlignment="1" applyProtection="1">
      <alignment horizontal="center" vertical="center"/>
      <protection hidden="1"/>
    </xf>
    <xf numFmtId="0" fontId="0" fillId="0" borderId="41" xfId="0" applyBorder="1" applyAlignment="1">
      <alignment horizontal="center" vertical="center"/>
    </xf>
    <xf numFmtId="164" fontId="0" fillId="0" borderId="31" xfId="0" applyNumberFormat="1" applyBorder="1" applyAlignment="1" applyProtection="1">
      <alignment horizontal="center" vertical="center"/>
      <protection hidden="1"/>
    </xf>
    <xf numFmtId="2" fontId="0" fillId="0" borderId="31" xfId="0" applyNumberFormat="1" applyBorder="1" applyAlignment="1">
      <alignment horizontal="center" vertical="center"/>
    </xf>
    <xf numFmtId="0" fontId="1" fillId="2" borderId="29" xfId="2" applyBorder="1" applyAlignment="1" applyProtection="1">
      <alignment horizontal="center" vertical="center"/>
      <protection locked="0"/>
    </xf>
    <xf numFmtId="0" fontId="1" fillId="2" borderId="19" xfId="2" applyBorder="1" applyAlignment="1" applyProtection="1">
      <alignment horizontal="center" vertical="center"/>
      <protection locked="0"/>
    </xf>
    <xf numFmtId="0" fontId="0" fillId="1" borderId="17" xfId="0" applyFill="1" applyBorder="1" applyAlignment="1" applyProtection="1">
      <alignment horizontal="center" vertical="center" wrapText="1"/>
      <protection locked="0"/>
    </xf>
    <xf numFmtId="0" fontId="1" fillId="2" borderId="29" xfId="2" applyNumberFormat="1" applyBorder="1" applyAlignment="1" applyProtection="1">
      <alignment horizontal="center" vertical="center"/>
      <protection locked="0"/>
    </xf>
    <xf numFmtId="0" fontId="1" fillId="2" borderId="19" xfId="2" applyNumberFormat="1" applyBorder="1" applyAlignment="1" applyProtection="1">
      <alignment horizontal="center" vertical="center"/>
      <protection locked="0"/>
    </xf>
    <xf numFmtId="0" fontId="0" fillId="1" borderId="15" xfId="0" applyFill="1" applyBorder="1" applyAlignment="1" applyProtection="1">
      <alignment horizontal="center" vertical="center" wrapText="1"/>
      <protection locked="0"/>
    </xf>
    <xf numFmtId="0" fontId="0" fillId="3" borderId="0" xfId="0" applyFill="1" applyProtection="1"/>
    <xf numFmtId="165" fontId="0" fillId="3" borderId="0" xfId="0" applyNumberFormat="1" applyFill="1" applyProtection="1"/>
    <xf numFmtId="164" fontId="0" fillId="0" borderId="20" xfId="0" applyNumberFormat="1" applyBorder="1" applyAlignment="1" applyProtection="1">
      <alignment horizontal="center" vertical="center"/>
    </xf>
    <xf numFmtId="0" fontId="0" fillId="0" borderId="1" xfId="0" applyBorder="1" applyAlignment="1" applyProtection="1">
      <alignment horizontal="center" vertical="center"/>
    </xf>
    <xf numFmtId="0" fontId="0" fillId="0" borderId="21" xfId="0" applyBorder="1" applyAlignment="1" applyProtection="1">
      <alignment horizontal="center" vertical="center"/>
    </xf>
    <xf numFmtId="0" fontId="0" fillId="2" borderId="19" xfId="2" applyFont="1" applyBorder="1" applyAlignment="1" applyProtection="1">
      <alignment horizontal="center" vertical="center"/>
      <protection locked="0"/>
    </xf>
    <xf numFmtId="0" fontId="0" fillId="3" borderId="20" xfId="0" applyFill="1" applyBorder="1" applyAlignment="1">
      <alignment horizontal="center" vertical="center"/>
    </xf>
    <xf numFmtId="0" fontId="0" fillId="3" borderId="27"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3" borderId="43" xfId="0" applyFont="1" applyFill="1" applyBorder="1" applyAlignment="1">
      <alignment horizontal="center" vertical="center"/>
    </xf>
    <xf numFmtId="0" fontId="4" fillId="3" borderId="44" xfId="0" applyFont="1" applyFill="1" applyBorder="1" applyAlignment="1">
      <alignment horizontal="center" vertical="center"/>
    </xf>
    <xf numFmtId="0" fontId="0" fillId="3" borderId="58" xfId="0" applyFill="1" applyBorder="1" applyAlignment="1">
      <alignment horizontal="center" vertical="center"/>
    </xf>
    <xf numFmtId="0" fontId="4" fillId="0" borderId="61" xfId="0" applyFont="1" applyBorder="1" applyAlignment="1">
      <alignment horizontal="right" vertical="center"/>
    </xf>
    <xf numFmtId="0" fontId="0" fillId="0" borderId="62" xfId="0" applyBorder="1" applyAlignment="1">
      <alignment vertical="center"/>
    </xf>
    <xf numFmtId="0" fontId="4" fillId="0" borderId="63" xfId="0" applyFont="1" applyBorder="1" applyAlignment="1">
      <alignment horizontal="right" vertical="center"/>
    </xf>
    <xf numFmtId="0" fontId="0" fillId="0" borderId="64" xfId="0" applyBorder="1" applyAlignment="1">
      <alignment vertical="center"/>
    </xf>
    <xf numFmtId="0" fontId="0" fillId="0" borderId="63" xfId="0" applyBorder="1" applyAlignment="1">
      <alignment horizontal="right" vertical="center"/>
    </xf>
    <xf numFmtId="0" fontId="0" fillId="0" borderId="65" xfId="0" applyBorder="1" applyAlignment="1">
      <alignment horizontal="right" vertical="center"/>
    </xf>
    <xf numFmtId="0" fontId="0" fillId="0" borderId="66" xfId="0" applyBorder="1" applyAlignment="1">
      <alignment vertical="center"/>
    </xf>
    <xf numFmtId="0" fontId="0" fillId="0" borderId="44" xfId="0" applyBorder="1" applyAlignment="1">
      <alignment horizontal="center" vertical="center"/>
    </xf>
    <xf numFmtId="164" fontId="0" fillId="0" borderId="44" xfId="0" applyNumberFormat="1" applyBorder="1" applyAlignment="1" applyProtection="1">
      <alignment horizontal="center" vertical="center"/>
      <protection hidden="1"/>
    </xf>
    <xf numFmtId="165" fontId="0" fillId="0" borderId="71" xfId="1" applyNumberFormat="1" applyFont="1" applyBorder="1" applyAlignment="1">
      <alignment horizontal="center"/>
    </xf>
    <xf numFmtId="0" fontId="0" fillId="0" borderId="72" xfId="0" applyBorder="1" applyAlignment="1">
      <alignment horizontal="center" vertical="center" wrapText="1"/>
    </xf>
    <xf numFmtId="0" fontId="0" fillId="0" borderId="58" xfId="0" applyBorder="1" applyAlignment="1">
      <alignment horizontal="center" vertical="center"/>
    </xf>
    <xf numFmtId="0" fontId="1" fillId="2" borderId="73" xfId="2" applyBorder="1" applyAlignment="1" applyProtection="1">
      <alignment horizontal="center" vertical="center"/>
      <protection locked="0"/>
    </xf>
    <xf numFmtId="2" fontId="0" fillId="0" borderId="75" xfId="0" applyNumberFormat="1" applyBorder="1" applyAlignment="1">
      <alignment horizontal="center" vertical="center"/>
    </xf>
    <xf numFmtId="165" fontId="0" fillId="0" borderId="76" xfId="1" applyNumberFormat="1" applyFont="1" applyBorder="1" applyAlignment="1">
      <alignment horizontal="center"/>
    </xf>
    <xf numFmtId="10" fontId="0" fillId="0" borderId="71" xfId="1" applyNumberFormat="1" applyFont="1" applyBorder="1" applyAlignment="1">
      <alignment horizontal="center"/>
    </xf>
    <xf numFmtId="0" fontId="0" fillId="0" borderId="72" xfId="0" applyBorder="1" applyAlignment="1">
      <alignment horizontal="center" vertical="center"/>
    </xf>
    <xf numFmtId="165" fontId="0" fillId="0" borderId="71" xfId="1" applyNumberFormat="1" applyFont="1" applyBorder="1" applyAlignment="1" applyProtection="1">
      <alignment horizontal="center"/>
    </xf>
    <xf numFmtId="2" fontId="0" fillId="0" borderId="58" xfId="0" applyNumberFormat="1" applyBorder="1" applyAlignment="1">
      <alignment horizontal="center" vertical="center"/>
    </xf>
    <xf numFmtId="2" fontId="0" fillId="2" borderId="73" xfId="0" applyNumberFormat="1" applyFill="1" applyBorder="1" applyAlignment="1" applyProtection="1">
      <alignment horizontal="center" vertical="center"/>
      <protection locked="0"/>
    </xf>
    <xf numFmtId="165" fontId="0" fillId="0" borderId="76" xfId="1" applyNumberFormat="1" applyFont="1" applyBorder="1" applyAlignment="1" applyProtection="1">
      <alignment horizontal="center"/>
    </xf>
    <xf numFmtId="0" fontId="0" fillId="0" borderId="72" xfId="0" applyBorder="1" applyAlignment="1">
      <alignment horizontal="center" vertical="center"/>
    </xf>
    <xf numFmtId="0" fontId="1" fillId="2" borderId="73" xfId="2" applyNumberFormat="1" applyBorder="1" applyAlignment="1" applyProtection="1">
      <alignment horizontal="center" vertical="center"/>
      <protection locked="0"/>
    </xf>
    <xf numFmtId="0" fontId="0" fillId="5" borderId="28" xfId="0" applyFill="1" applyBorder="1" applyAlignment="1" applyProtection="1">
      <alignment horizontal="center" vertical="center" wrapText="1"/>
      <protection locked="0"/>
    </xf>
    <xf numFmtId="0" fontId="0" fillId="5" borderId="28" xfId="0" applyNumberFormat="1" applyFill="1" applyBorder="1" applyAlignment="1" applyProtection="1">
      <alignment horizontal="center" vertical="center"/>
      <protection locked="0"/>
    </xf>
    <xf numFmtId="0" fontId="0" fillId="5" borderId="28" xfId="0" applyFill="1" applyBorder="1" applyAlignment="1" applyProtection="1">
      <alignment horizontal="center"/>
      <protection locked="0"/>
    </xf>
    <xf numFmtId="2" fontId="0" fillId="0" borderId="74" xfId="0" applyNumberFormat="1" applyBorder="1" applyAlignment="1" applyProtection="1">
      <alignment horizontal="center"/>
    </xf>
    <xf numFmtId="2" fontId="0" fillId="0" borderId="42" xfId="0" applyNumberFormat="1" applyBorder="1" applyAlignment="1" applyProtection="1">
      <alignment horizontal="center" vertical="center"/>
    </xf>
    <xf numFmtId="2" fontId="0" fillId="0" borderId="31" xfId="0" applyNumberFormat="1" applyBorder="1" applyAlignment="1" applyProtection="1">
      <alignment horizontal="center" vertical="center"/>
    </xf>
    <xf numFmtId="10" fontId="0" fillId="0" borderId="71" xfId="1" applyNumberFormat="1" applyFont="1" applyBorder="1" applyAlignment="1" applyProtection="1">
      <alignment horizontal="center"/>
    </xf>
    <xf numFmtId="2" fontId="0" fillId="0" borderId="31" xfId="0" applyNumberFormat="1" applyBorder="1" applyAlignment="1" applyProtection="1">
      <alignment horizontal="center"/>
    </xf>
    <xf numFmtId="2" fontId="0" fillId="0" borderId="75" xfId="0" applyNumberFormat="1" applyBorder="1" applyAlignment="1" applyProtection="1">
      <alignment horizontal="center"/>
    </xf>
    <xf numFmtId="2" fontId="0" fillId="0" borderId="75" xfId="0" applyNumberFormat="1" applyBorder="1" applyAlignment="1" applyProtection="1">
      <alignment horizontal="center" vertical="center"/>
    </xf>
    <xf numFmtId="10" fontId="0" fillId="0" borderId="76" xfId="1" applyNumberFormat="1" applyFont="1" applyBorder="1" applyAlignment="1" applyProtection="1">
      <alignment horizontal="center"/>
    </xf>
    <xf numFmtId="0" fontId="0" fillId="0" borderId="17" xfId="0" applyBorder="1" applyAlignment="1" applyProtection="1">
      <alignment horizontal="center" vertical="center"/>
    </xf>
    <xf numFmtId="2" fontId="0" fillId="0" borderId="20" xfId="0" applyNumberFormat="1" applyFill="1" applyBorder="1" applyAlignment="1" applyProtection="1">
      <alignment horizontal="center" vertical="center" wrapText="1"/>
    </xf>
    <xf numFmtId="2" fontId="0" fillId="0" borderId="20" xfId="0" applyNumberFormat="1" applyFill="1" applyBorder="1" applyAlignment="1" applyProtection="1">
      <alignment horizontal="center" vertical="center"/>
    </xf>
    <xf numFmtId="0" fontId="0" fillId="0" borderId="1" xfId="0" applyBorder="1" applyAlignment="1">
      <alignment horizontal="center" vertical="center"/>
    </xf>
    <xf numFmtId="0" fontId="0" fillId="3" borderId="0" xfId="0" applyFill="1" applyBorder="1" applyAlignment="1">
      <alignment horizontal="center" vertical="center" wrapText="1"/>
    </xf>
    <xf numFmtId="0" fontId="0" fillId="0" borderId="72"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25" xfId="0" applyFill="1" applyBorder="1" applyAlignment="1">
      <alignment horizontal="center" vertical="center"/>
    </xf>
    <xf numFmtId="0" fontId="0" fillId="0" borderId="51" xfId="0" applyFill="1" applyBorder="1" applyAlignment="1">
      <alignment horizontal="center" vertical="center"/>
    </xf>
    <xf numFmtId="0" fontId="0" fillId="0" borderId="59" xfId="0" applyFill="1" applyBorder="1" applyAlignment="1">
      <alignment horizontal="center" vertical="center"/>
    </xf>
    <xf numFmtId="0" fontId="0" fillId="0" borderId="60" xfId="0" applyFill="1" applyBorder="1" applyAlignment="1">
      <alignment horizontal="center" vertical="center"/>
    </xf>
    <xf numFmtId="0" fontId="0" fillId="2" borderId="33"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3" borderId="0" xfId="0" applyFill="1" applyBorder="1" applyAlignment="1">
      <alignment horizontal="center" vertical="center" wrapText="1"/>
    </xf>
    <xf numFmtId="0" fontId="0" fillId="5" borderId="89" xfId="0" applyFill="1" applyBorder="1" applyAlignment="1" applyProtection="1">
      <alignment horizontal="center" vertical="center" wrapText="1"/>
      <protection locked="0"/>
    </xf>
    <xf numFmtId="0" fontId="1" fillId="2" borderId="90" xfId="2" applyBorder="1" applyAlignment="1" applyProtection="1">
      <alignment horizontal="center" vertical="center"/>
      <protection locked="0"/>
    </xf>
    <xf numFmtId="0" fontId="0" fillId="2" borderId="16" xfId="0" applyFill="1" applyBorder="1" applyAlignment="1">
      <alignment horizontal="center" vertical="center" wrapText="1"/>
    </xf>
    <xf numFmtId="0" fontId="0" fillId="2" borderId="58" xfId="0" applyFill="1" applyBorder="1" applyAlignment="1">
      <alignment horizontal="center" vertical="center" wrapText="1"/>
    </xf>
    <xf numFmtId="0" fontId="0" fillId="2" borderId="16" xfId="0" applyFill="1" applyBorder="1" applyAlignment="1">
      <alignment horizontal="center" vertical="center"/>
    </xf>
    <xf numFmtId="0" fontId="0" fillId="2" borderId="58" xfId="0" applyFill="1"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72" xfId="0" applyBorder="1" applyAlignment="1">
      <alignment horizontal="center" vertical="center"/>
    </xf>
    <xf numFmtId="0" fontId="0" fillId="0" borderId="16" xfId="0" applyBorder="1" applyAlignment="1">
      <alignment horizontal="center" vertical="center"/>
    </xf>
    <xf numFmtId="0" fontId="0" fillId="0" borderId="72" xfId="0" applyBorder="1" applyAlignment="1">
      <alignment horizontal="center" vertical="center" wrapText="1"/>
    </xf>
    <xf numFmtId="0" fontId="5" fillId="3" borderId="0" xfId="0" applyFont="1" applyFill="1" applyAlignment="1">
      <alignment horizontal="center"/>
    </xf>
    <xf numFmtId="0" fontId="0" fillId="3" borderId="0" xfId="0" applyFill="1" applyAlignment="1">
      <alignment horizontal="left" wrapText="1"/>
    </xf>
    <xf numFmtId="0" fontId="4" fillId="3" borderId="0"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3" borderId="20" xfId="0" applyFill="1" applyBorder="1" applyAlignment="1">
      <alignment horizontal="center" vertical="center"/>
    </xf>
    <xf numFmtId="0" fontId="0" fillId="3" borderId="27" xfId="0" applyFill="1" applyBorder="1" applyAlignment="1">
      <alignment horizontal="center" vertical="center"/>
    </xf>
    <xf numFmtId="0" fontId="0" fillId="3" borderId="37" xfId="0" applyFill="1" applyBorder="1" applyAlignment="1">
      <alignment horizontal="center" vertical="center"/>
    </xf>
    <xf numFmtId="0" fontId="0" fillId="3" borderId="39" xfId="0" applyFill="1" applyBorder="1" applyAlignment="1">
      <alignment horizontal="center" vertical="center"/>
    </xf>
    <xf numFmtId="0" fontId="0" fillId="3" borderId="55" xfId="0" applyFill="1" applyBorder="1" applyAlignment="1">
      <alignment horizontal="center" vertical="center"/>
    </xf>
    <xf numFmtId="0" fontId="0" fillId="3" borderId="22" xfId="0" applyFill="1" applyBorder="1" applyAlignment="1">
      <alignment horizontal="center" vertical="center"/>
    </xf>
    <xf numFmtId="0" fontId="0" fillId="3" borderId="36" xfId="0" applyFill="1" applyBorder="1" applyAlignment="1">
      <alignment horizontal="center" vertical="center"/>
    </xf>
    <xf numFmtId="0" fontId="0" fillId="3" borderId="56" xfId="0" applyFill="1" applyBorder="1" applyAlignment="1">
      <alignment horizontal="center" vertical="center"/>
    </xf>
    <xf numFmtId="0" fontId="0" fillId="2" borderId="40" xfId="0" applyFill="1" applyBorder="1" applyAlignment="1" applyProtection="1">
      <alignment horizontal="center" vertical="center"/>
      <protection locked="0"/>
    </xf>
    <xf numFmtId="0" fontId="0" fillId="2" borderId="35" xfId="0" applyFill="1" applyBorder="1" applyAlignment="1" applyProtection="1">
      <alignment horizontal="center" vertical="center"/>
      <protection locked="0"/>
    </xf>
    <xf numFmtId="0" fontId="0" fillId="2" borderId="57" xfId="0" applyFill="1" applyBorder="1" applyAlignment="1" applyProtection="1">
      <alignment horizontal="center" vertical="center"/>
      <protection locked="0"/>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0" fillId="2" borderId="33" xfId="0" applyFill="1" applyBorder="1" applyAlignment="1" applyProtection="1">
      <alignment horizontal="center" vertical="center"/>
      <protection locked="0"/>
    </xf>
    <xf numFmtId="0" fontId="0" fillId="2" borderId="86" xfId="0" applyFill="1" applyBorder="1" applyAlignment="1" applyProtection="1">
      <alignment horizontal="center" vertical="center"/>
      <protection locked="0"/>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67" xfId="0" applyBorder="1" applyAlignment="1">
      <alignment horizontal="center" vertical="center" wrapText="1"/>
    </xf>
    <xf numFmtId="0" fontId="0" fillId="0" borderId="1" xfId="0" applyBorder="1" applyAlignment="1">
      <alignment horizontal="center" vertical="center" wrapText="1"/>
    </xf>
    <xf numFmtId="0" fontId="0" fillId="0" borderId="67" xfId="0" applyBorder="1" applyAlignment="1">
      <alignment horizontal="center" vertical="center"/>
    </xf>
    <xf numFmtId="0" fontId="0" fillId="0" borderId="1" xfId="0" applyBorder="1" applyAlignment="1">
      <alignment horizontal="center" vertical="center"/>
    </xf>
    <xf numFmtId="0" fontId="0" fillId="0" borderId="68" xfId="0" applyBorder="1" applyAlignment="1">
      <alignment horizontal="center" vertical="center"/>
    </xf>
    <xf numFmtId="0" fontId="0" fillId="0" borderId="25" xfId="0" applyBorder="1" applyAlignment="1">
      <alignment horizontal="center" vertical="center"/>
    </xf>
    <xf numFmtId="0" fontId="4" fillId="4" borderId="61" xfId="0" applyFont="1" applyFill="1" applyBorder="1" applyAlignment="1">
      <alignment horizontal="center" vertical="center" textRotation="90"/>
    </xf>
    <xf numFmtId="0" fontId="4" fillId="4" borderId="63" xfId="0" applyFont="1" applyFill="1" applyBorder="1" applyAlignment="1">
      <alignment horizontal="center" vertical="center" textRotation="90"/>
    </xf>
    <xf numFmtId="0" fontId="4" fillId="4" borderId="65" xfId="0" applyFont="1" applyFill="1" applyBorder="1" applyAlignment="1">
      <alignment horizontal="center" vertical="center" textRotation="90"/>
    </xf>
    <xf numFmtId="0" fontId="4" fillId="4" borderId="77" xfId="0" applyFont="1" applyFill="1" applyBorder="1" applyAlignment="1">
      <alignment horizontal="center" vertical="center" textRotation="90"/>
    </xf>
    <xf numFmtId="0" fontId="4" fillId="4" borderId="78" xfId="0" applyFont="1" applyFill="1" applyBorder="1" applyAlignment="1">
      <alignment horizontal="center" vertical="center" textRotation="90"/>
    </xf>
    <xf numFmtId="0" fontId="4" fillId="4" borderId="79" xfId="0" applyFont="1" applyFill="1" applyBorder="1" applyAlignment="1">
      <alignment horizontal="center" vertical="center" textRotation="90"/>
    </xf>
    <xf numFmtId="0" fontId="0" fillId="0" borderId="80" xfId="0" applyBorder="1" applyAlignment="1">
      <alignment horizontal="center" vertical="center" wrapText="1"/>
    </xf>
    <xf numFmtId="0" fontId="0" fillId="0" borderId="3" xfId="0" applyBorder="1" applyAlignment="1">
      <alignment horizontal="center" vertical="center" wrapText="1"/>
    </xf>
    <xf numFmtId="0" fontId="4" fillId="0" borderId="4" xfId="0" applyFont="1" applyBorder="1" applyAlignment="1">
      <alignment horizontal="center" vertical="center"/>
    </xf>
    <xf numFmtId="0" fontId="0" fillId="3" borderId="0" xfId="0" applyFill="1" applyBorder="1" applyAlignment="1">
      <alignment horizontal="center"/>
    </xf>
    <xf numFmtId="0" fontId="0" fillId="3" borderId="0" xfId="0" applyFill="1" applyBorder="1" applyAlignment="1">
      <alignment horizontal="center" vertical="center" wrapText="1"/>
    </xf>
    <xf numFmtId="0" fontId="0" fillId="0" borderId="15" xfId="0" applyBorder="1" applyAlignment="1">
      <alignment horizontal="center" vertical="center"/>
    </xf>
    <xf numFmtId="0" fontId="0" fillId="2" borderId="2" xfId="0" applyFill="1" applyBorder="1" applyAlignment="1">
      <alignment horizontal="center" vertical="center"/>
    </xf>
    <xf numFmtId="0" fontId="0" fillId="2" borderId="88" xfId="0" applyFill="1" applyBorder="1" applyAlignment="1">
      <alignment horizontal="center" vertical="center"/>
    </xf>
    <xf numFmtId="0" fontId="0" fillId="2" borderId="3" xfId="0" applyFill="1" applyBorder="1" applyAlignment="1">
      <alignment horizontal="center" vertical="center"/>
    </xf>
    <xf numFmtId="0" fontId="0" fillId="0" borderId="80" xfId="0" applyFont="1" applyBorder="1" applyAlignment="1">
      <alignment horizontal="center" vertical="center" wrapText="1"/>
    </xf>
    <xf numFmtId="0" fontId="0" fillId="0" borderId="3" xfId="0" applyFont="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88" xfId="0" applyFill="1" applyBorder="1" applyAlignment="1">
      <alignment horizontal="center" vertical="center" wrapText="1"/>
    </xf>
    <xf numFmtId="0" fontId="0" fillId="0" borderId="72" xfId="0" applyBorder="1" applyAlignment="1">
      <alignment horizontal="center" vertical="center"/>
    </xf>
    <xf numFmtId="2" fontId="0" fillId="0" borderId="27" xfId="0" applyNumberFormat="1" applyBorder="1" applyAlignment="1" applyProtection="1">
      <alignment horizontal="center" vertical="center"/>
    </xf>
    <xf numFmtId="2" fontId="0" fillId="0" borderId="56" xfId="0" applyNumberFormat="1" applyBorder="1" applyAlignment="1" applyProtection="1">
      <alignment horizontal="center" vertical="center"/>
    </xf>
    <xf numFmtId="2" fontId="0" fillId="0" borderId="1" xfId="0" applyNumberFormat="1" applyBorder="1" applyAlignment="1" applyProtection="1">
      <alignment horizontal="center" vertical="center"/>
    </xf>
    <xf numFmtId="2" fontId="0" fillId="0" borderId="72" xfId="0" applyNumberFormat="1" applyBorder="1" applyAlignment="1" applyProtection="1">
      <alignment horizontal="center" vertical="center"/>
    </xf>
    <xf numFmtId="2" fontId="0" fillId="0" borderId="21" xfId="0" applyNumberFormat="1" applyBorder="1" applyAlignment="1" applyProtection="1">
      <alignment horizontal="center" vertical="center"/>
    </xf>
    <xf numFmtId="2" fontId="0" fillId="0" borderId="59" xfId="0" applyNumberFormat="1" applyBorder="1" applyAlignment="1" applyProtection="1">
      <alignment horizontal="center" vertical="center"/>
    </xf>
    <xf numFmtId="2" fontId="0" fillId="0" borderId="23" xfId="0" applyNumberFormat="1" applyBorder="1" applyAlignment="1" applyProtection="1">
      <alignment horizontal="center" vertical="center"/>
    </xf>
    <xf numFmtId="2" fontId="0" fillId="0" borderId="2" xfId="0" applyNumberFormat="1" applyBorder="1" applyAlignment="1" applyProtection="1">
      <alignment horizontal="center" vertical="center"/>
    </xf>
    <xf numFmtId="2" fontId="0" fillId="0" borderId="3" xfId="0" applyNumberFormat="1" applyBorder="1" applyAlignment="1" applyProtection="1">
      <alignment horizontal="center" vertical="center"/>
    </xf>
    <xf numFmtId="2" fontId="0" fillId="0" borderId="36" xfId="0" applyNumberFormat="1" applyBorder="1" applyAlignment="1" applyProtection="1">
      <alignment horizontal="center" vertical="center"/>
    </xf>
    <xf numFmtId="0" fontId="0" fillId="0" borderId="23" xfId="0" applyBorder="1" applyAlignment="1" applyProtection="1">
      <alignment horizontal="center" vertical="center"/>
    </xf>
    <xf numFmtId="2" fontId="0" fillId="0" borderId="6" xfId="0" applyNumberFormat="1" applyBorder="1" applyAlignment="1" applyProtection="1">
      <alignment horizontal="center" vertical="center"/>
    </xf>
    <xf numFmtId="2" fontId="0" fillId="0" borderId="35" xfId="0" applyNumberFormat="1" applyBorder="1" applyAlignment="1" applyProtection="1">
      <alignment horizontal="center" vertical="center"/>
    </xf>
    <xf numFmtId="2" fontId="0" fillId="0" borderId="34" xfId="0" applyNumberFormat="1" applyBorder="1" applyAlignment="1" applyProtection="1">
      <alignment horizontal="center" vertical="center"/>
    </xf>
    <xf numFmtId="2" fontId="0" fillId="0" borderId="20" xfId="0" applyNumberFormat="1" applyBorder="1" applyAlignment="1" applyProtection="1">
      <alignment horizontal="center" vertical="center"/>
    </xf>
    <xf numFmtId="2" fontId="0" fillId="0" borderId="33" xfId="0" applyNumberFormat="1" applyBorder="1" applyAlignment="1" applyProtection="1">
      <alignment horizontal="center" vertical="center"/>
    </xf>
    <xf numFmtId="0" fontId="0" fillId="0" borderId="80" xfId="0" applyBorder="1" applyAlignment="1">
      <alignment horizontal="center" vertical="center"/>
    </xf>
    <xf numFmtId="0" fontId="0" fillId="0" borderId="3" xfId="0" applyBorder="1" applyAlignment="1">
      <alignment horizontal="center" vertical="center"/>
    </xf>
    <xf numFmtId="0" fontId="0" fillId="0" borderId="84" xfId="0" applyBorder="1" applyAlignment="1">
      <alignment horizontal="center" vertical="center"/>
    </xf>
    <xf numFmtId="0" fontId="0" fillId="0" borderId="5"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25" xfId="0" applyBorder="1" applyAlignment="1">
      <alignment horizontal="left" vertical="center" wrapText="1" indent="1"/>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5" xfId="0" applyBorder="1" applyAlignment="1">
      <alignment horizontal="left" vertical="center" wrapText="1" indent="1"/>
    </xf>
    <xf numFmtId="0" fontId="0" fillId="0" borderId="0" xfId="0" applyBorder="1" applyAlignment="1">
      <alignment horizontal="left" vertical="center" wrapText="1" indent="1"/>
    </xf>
    <xf numFmtId="0" fontId="0" fillId="0" borderId="18" xfId="0" applyBorder="1" applyAlignment="1">
      <alignment horizontal="left" vertical="center" wrapText="1" indent="1"/>
    </xf>
    <xf numFmtId="0" fontId="0" fillId="0" borderId="13" xfId="0" applyBorder="1" applyAlignment="1">
      <alignment horizontal="left" vertical="center" wrapText="1" indent="1"/>
    </xf>
    <xf numFmtId="0" fontId="0" fillId="0" borderId="4" xfId="0" applyBorder="1" applyAlignment="1">
      <alignment horizontal="left" vertical="center" wrapText="1" indent="1"/>
    </xf>
    <xf numFmtId="0" fontId="0" fillId="0" borderId="24" xfId="0" applyBorder="1" applyAlignment="1">
      <alignment horizontal="left" vertical="center" wrapText="1" indent="1"/>
    </xf>
    <xf numFmtId="0" fontId="0" fillId="0" borderId="67" xfId="0" applyFont="1" applyBorder="1" applyAlignment="1">
      <alignment horizontal="center" vertical="center" wrapText="1"/>
    </xf>
    <xf numFmtId="0" fontId="0" fillId="0" borderId="1" xfId="0" applyFont="1" applyBorder="1" applyAlignment="1">
      <alignment horizontal="center" vertical="center" wrapText="1"/>
    </xf>
    <xf numFmtId="0" fontId="0" fillId="5" borderId="7"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164" fontId="0" fillId="0" borderId="81" xfId="0" applyNumberFormat="1" applyBorder="1" applyAlignment="1" applyProtection="1">
      <alignment horizontal="center" vertical="center"/>
      <protection hidden="1"/>
    </xf>
    <xf numFmtId="164" fontId="0" fillId="0" borderId="67" xfId="0" applyNumberFormat="1" applyBorder="1" applyAlignment="1" applyProtection="1">
      <alignment horizontal="center" vertical="center"/>
      <protection hidden="1"/>
    </xf>
    <xf numFmtId="164" fontId="0" fillId="0" borderId="82" xfId="0" applyNumberFormat="1" applyBorder="1" applyAlignment="1" applyProtection="1">
      <alignment horizontal="center" vertical="center"/>
      <protection hidden="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0" fillId="0" borderId="16" xfId="0" applyBorder="1" applyAlignment="1">
      <alignment horizontal="center" vertical="center"/>
    </xf>
    <xf numFmtId="0" fontId="0" fillId="0" borderId="87" xfId="0" applyBorder="1" applyAlignment="1">
      <alignment horizontal="center" vertical="center"/>
    </xf>
    <xf numFmtId="0" fontId="0" fillId="0" borderId="26" xfId="0" applyBorder="1" applyAlignment="1">
      <alignment horizontal="center" vertical="center"/>
    </xf>
    <xf numFmtId="0" fontId="0" fillId="0" borderId="72" xfId="0" applyBorder="1" applyAlignment="1">
      <alignment horizontal="center" vertical="center" wrapText="1"/>
    </xf>
    <xf numFmtId="2" fontId="0" fillId="0" borderId="83" xfId="0" applyNumberFormat="1" applyBorder="1" applyAlignment="1" applyProtection="1">
      <alignment horizontal="center" vertical="center"/>
    </xf>
    <xf numFmtId="2" fontId="0" fillId="0" borderId="13" xfId="0" applyNumberFormat="1" applyBorder="1" applyAlignment="1" applyProtection="1">
      <alignment horizontal="center" vertical="center"/>
    </xf>
    <xf numFmtId="2" fontId="0" fillId="0" borderId="58" xfId="0" applyNumberFormat="1" applyBorder="1" applyAlignment="1" applyProtection="1">
      <alignment horizontal="center" vertical="center"/>
    </xf>
    <xf numFmtId="0" fontId="0" fillId="0" borderId="27" xfId="0" applyFill="1" applyBorder="1" applyAlignment="1" applyProtection="1">
      <alignment horizontal="center" vertical="center"/>
    </xf>
    <xf numFmtId="0" fontId="0" fillId="0" borderId="56" xfId="0" applyFill="1" applyBorder="1" applyAlignment="1" applyProtection="1">
      <alignment horizontal="center" vertical="center"/>
    </xf>
    <xf numFmtId="164" fontId="0" fillId="0" borderId="81" xfId="0" applyNumberFormat="1" applyBorder="1" applyAlignment="1" applyProtection="1">
      <alignment horizontal="center" vertical="center"/>
    </xf>
    <xf numFmtId="164" fontId="0" fillId="0" borderId="67" xfId="0" applyNumberFormat="1" applyBorder="1" applyAlignment="1" applyProtection="1">
      <alignment horizontal="center" vertical="center"/>
    </xf>
    <xf numFmtId="164" fontId="0" fillId="0" borderId="82" xfId="0" applyNumberFormat="1" applyBorder="1" applyAlignment="1" applyProtection="1">
      <alignment horizontal="center" vertical="center"/>
    </xf>
    <xf numFmtId="0" fontId="0" fillId="5" borderId="7" xfId="0" applyNumberFormat="1" applyFill="1" applyBorder="1" applyAlignment="1" applyProtection="1">
      <alignment horizontal="center" vertical="center"/>
      <protection locked="0"/>
    </xf>
    <xf numFmtId="0" fontId="0" fillId="5" borderId="10" xfId="0" applyNumberFormat="1" applyFill="1" applyBorder="1" applyAlignment="1" applyProtection="1">
      <alignment horizontal="center" vertical="center"/>
      <protection locked="0"/>
    </xf>
    <xf numFmtId="0" fontId="0" fillId="5" borderId="8" xfId="0" applyNumberFormat="1" applyFill="1" applyBorder="1" applyAlignment="1" applyProtection="1">
      <alignment horizontal="center" vertical="center"/>
      <protection locked="0"/>
    </xf>
    <xf numFmtId="0" fontId="0" fillId="5" borderId="11" xfId="0" applyNumberFormat="1" applyFill="1" applyBorder="1" applyAlignment="1" applyProtection="1">
      <alignment horizontal="center" vertical="center"/>
      <protection locked="0"/>
    </xf>
    <xf numFmtId="0" fontId="0" fillId="5" borderId="9" xfId="0" applyNumberFormat="1" applyFill="1" applyBorder="1" applyAlignment="1" applyProtection="1">
      <alignment horizontal="center" vertical="center"/>
      <protection locked="0"/>
    </xf>
    <xf numFmtId="0" fontId="0" fillId="5" borderId="12" xfId="0" applyNumberFormat="1" applyFill="1" applyBorder="1" applyAlignment="1" applyProtection="1">
      <alignment horizontal="center" vertical="center"/>
      <protection locked="0"/>
    </xf>
    <xf numFmtId="0" fontId="0" fillId="0" borderId="62" xfId="0" applyBorder="1" applyAlignment="1" applyProtection="1">
      <alignment horizontal="center" vertical="center"/>
    </xf>
    <xf numFmtId="0" fontId="0" fillId="0" borderId="85" xfId="0" applyBorder="1" applyAlignment="1" applyProtection="1">
      <alignment horizontal="center" vertical="center"/>
    </xf>
    <xf numFmtId="2" fontId="0" fillId="0" borderId="41" xfId="0" applyNumberFormat="1" applyBorder="1" applyAlignment="1">
      <alignment horizontal="center" vertical="center"/>
    </xf>
    <xf numFmtId="2" fontId="0" fillId="0" borderId="57" xfId="0" applyNumberFormat="1" applyBorder="1" applyAlignment="1" applyProtection="1">
      <alignment horizontal="center" vertical="center"/>
    </xf>
  </cellXfs>
  <cellStyles count="3">
    <cellStyle name="JAO cal sheet" xfId="2" xr:uid="{F0310F53-DF5E-4BAF-97EC-0A8E3E1B0BF3}"/>
    <cellStyle name="Normal" xfId="0" builtinId="0"/>
    <cellStyle name="Percent" xfId="1" builtinId="5"/>
  </cellStyles>
  <dxfs count="0"/>
  <tableStyles count="0" defaultTableStyle="TableStyleMedium2" defaultPivotStyle="PivotStyleLight16"/>
  <colors>
    <mruColors>
      <color rgb="FFFEFFCD"/>
      <color rgb="FFCCFFCC"/>
      <color rgb="FFE1EF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257176</xdr:colOff>
      <xdr:row>1</xdr:row>
      <xdr:rowOff>26433</xdr:rowOff>
    </xdr:from>
    <xdr:to>
      <xdr:col>4</xdr:col>
      <xdr:colOff>39687</xdr:colOff>
      <xdr:row>19</xdr:row>
      <xdr:rowOff>5477</xdr:rowOff>
    </xdr:to>
    <xdr:pic>
      <xdr:nvPicPr>
        <xdr:cNvPr id="3" name="Picture 2">
          <a:extLst>
            <a:ext uri="{FF2B5EF4-FFF2-40B4-BE49-F238E27FC236}">
              <a16:creationId xmlns:a16="http://schemas.microsoft.com/office/drawing/2014/main" id="{DEE753D5-79C0-4F0F-A6F3-02F14F8052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6" y="216933"/>
          <a:ext cx="5678486" cy="3408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442558</xdr:colOff>
      <xdr:row>2</xdr:row>
      <xdr:rowOff>22254</xdr:rowOff>
    </xdr:from>
    <xdr:to>
      <xdr:col>13</xdr:col>
      <xdr:colOff>561377</xdr:colOff>
      <xdr:row>5</xdr:row>
      <xdr:rowOff>335123</xdr:rowOff>
    </xdr:to>
    <xdr:pic>
      <xdr:nvPicPr>
        <xdr:cNvPr id="4" name="Picture 3">
          <a:extLst>
            <a:ext uri="{FF2B5EF4-FFF2-40B4-BE49-F238E27FC236}">
              <a16:creationId xmlns:a16="http://schemas.microsoft.com/office/drawing/2014/main" id="{19181C83-7ECB-4BAD-A02B-583A0E4351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4383" y="536604"/>
          <a:ext cx="1661869" cy="1065344"/>
        </a:xfrm>
        <a:prstGeom prst="rect">
          <a:avLst/>
        </a:prstGeom>
      </xdr:spPr>
    </xdr:pic>
    <xdr:clientData/>
  </xdr:twoCellAnchor>
  <xdr:twoCellAnchor editAs="oneCell">
    <xdr:from>
      <xdr:col>10</xdr:col>
      <xdr:colOff>461608</xdr:colOff>
      <xdr:row>2</xdr:row>
      <xdr:rowOff>12729</xdr:rowOff>
    </xdr:from>
    <xdr:to>
      <xdr:col>13</xdr:col>
      <xdr:colOff>580427</xdr:colOff>
      <xdr:row>5</xdr:row>
      <xdr:rowOff>325598</xdr:rowOff>
    </xdr:to>
    <xdr:pic>
      <xdr:nvPicPr>
        <xdr:cNvPr id="3" name="Picture 2">
          <a:extLst>
            <a:ext uri="{FF2B5EF4-FFF2-40B4-BE49-F238E27FC236}">
              <a16:creationId xmlns:a16="http://schemas.microsoft.com/office/drawing/2014/main" id="{3B0BE2BD-5B2E-459F-9BE7-3EECA39C2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3433" y="527079"/>
          <a:ext cx="1661869" cy="1065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461608</xdr:colOff>
      <xdr:row>2</xdr:row>
      <xdr:rowOff>12729</xdr:rowOff>
    </xdr:from>
    <xdr:to>
      <xdr:col>13</xdr:col>
      <xdr:colOff>580427</xdr:colOff>
      <xdr:row>5</xdr:row>
      <xdr:rowOff>325598</xdr:rowOff>
    </xdr:to>
    <xdr:pic>
      <xdr:nvPicPr>
        <xdr:cNvPr id="7" name="Picture 6">
          <a:extLst>
            <a:ext uri="{FF2B5EF4-FFF2-40B4-BE49-F238E27FC236}">
              <a16:creationId xmlns:a16="http://schemas.microsoft.com/office/drawing/2014/main" id="{B4A76246-DD26-4AE9-9075-EAB8DE4F98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3433" y="527079"/>
          <a:ext cx="1661869" cy="1065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E6E6-184F-4E08-94F9-CA6C7B979E89}">
  <dimension ref="B21:P45"/>
  <sheetViews>
    <sheetView tabSelected="1" zoomScaleNormal="100" workbookViewId="0"/>
  </sheetViews>
  <sheetFormatPr defaultRowHeight="15" x14ac:dyDescent="0.25"/>
  <cols>
    <col min="1" max="1" width="5.85546875" style="4" customWidth="1"/>
    <col min="2" max="2" width="28.7109375" style="4" bestFit="1" customWidth="1"/>
    <col min="3" max="3" width="39" style="4" customWidth="1"/>
    <col min="4" max="4" width="14.85546875" style="4" customWidth="1"/>
    <col min="5" max="5" width="15.42578125" style="4" customWidth="1"/>
    <col min="6" max="6" width="13.5703125" style="4" customWidth="1"/>
    <col min="7" max="7" width="11" style="4" customWidth="1"/>
    <col min="8" max="11" width="9.140625" style="4"/>
    <col min="12" max="12" width="8.5703125" style="4" bestFit="1" customWidth="1"/>
    <col min="13" max="13" width="13.28515625" style="4" bestFit="1" customWidth="1"/>
    <col min="14" max="14" width="14.85546875" style="4" bestFit="1" customWidth="1"/>
    <col min="15" max="15" width="12" style="4" bestFit="1" customWidth="1"/>
    <col min="16" max="16" width="14" style="4" bestFit="1" customWidth="1"/>
    <col min="17" max="16384" width="9.140625" style="4"/>
  </cols>
  <sheetData>
    <row r="21" spans="2:16" ht="16.5" customHeight="1" x14ac:dyDescent="0.35">
      <c r="B21" s="121" t="s">
        <v>35</v>
      </c>
      <c r="C21" s="121"/>
      <c r="D21" s="11"/>
      <c r="E21" s="11"/>
      <c r="F21" s="11"/>
    </row>
    <row r="22" spans="2:16" ht="10.5" customHeight="1" thickBot="1" x14ac:dyDescent="0.3"/>
    <row r="23" spans="2:16" ht="18" customHeight="1" thickTop="1" x14ac:dyDescent="0.3">
      <c r="B23" s="55" t="s">
        <v>23</v>
      </c>
      <c r="C23" s="56"/>
      <c r="E23" s="10"/>
    </row>
    <row r="24" spans="2:16" ht="18" customHeight="1" x14ac:dyDescent="0.25">
      <c r="B24" s="57" t="s">
        <v>24</v>
      </c>
      <c r="C24" s="58"/>
    </row>
    <row r="25" spans="2:16" ht="18" customHeight="1" x14ac:dyDescent="0.25">
      <c r="B25" s="57" t="s">
        <v>42</v>
      </c>
      <c r="C25" s="58"/>
      <c r="E25" s="15"/>
      <c r="F25" s="15"/>
      <c r="G25" s="15"/>
      <c r="H25" s="15"/>
      <c r="I25" s="15"/>
    </row>
    <row r="26" spans="2:16" ht="18" customHeight="1" x14ac:dyDescent="0.25">
      <c r="B26" s="57" t="s">
        <v>36</v>
      </c>
      <c r="C26" s="58"/>
      <c r="E26" s="16"/>
      <c r="F26" s="6"/>
      <c r="G26" s="6"/>
      <c r="H26" s="7"/>
      <c r="I26" s="7"/>
    </row>
    <row r="27" spans="2:16" ht="18" customHeight="1" x14ac:dyDescent="0.25">
      <c r="B27" s="57" t="s">
        <v>34</v>
      </c>
      <c r="C27" s="58"/>
      <c r="E27" s="16"/>
      <c r="F27" s="6"/>
      <c r="G27" s="6"/>
      <c r="H27" s="7"/>
      <c r="I27" s="7"/>
    </row>
    <row r="28" spans="2:16" ht="18" customHeight="1" x14ac:dyDescent="0.25">
      <c r="B28" s="57" t="s">
        <v>37</v>
      </c>
      <c r="C28" s="58"/>
      <c r="E28" s="16"/>
      <c r="F28" s="6"/>
      <c r="G28" s="6"/>
      <c r="H28" s="7"/>
      <c r="I28" s="7"/>
    </row>
    <row r="29" spans="2:16" ht="18" customHeight="1" x14ac:dyDescent="0.25">
      <c r="B29" s="57"/>
      <c r="C29" s="58"/>
      <c r="E29" s="16"/>
      <c r="F29" s="6"/>
      <c r="G29" s="6"/>
      <c r="H29" s="7"/>
      <c r="I29" s="7"/>
    </row>
    <row r="30" spans="2:16" ht="18" customHeight="1" x14ac:dyDescent="0.25">
      <c r="B30" s="57" t="s">
        <v>25</v>
      </c>
      <c r="C30" s="58"/>
      <c r="E30" s="16"/>
      <c r="F30" s="6"/>
      <c r="G30" s="6"/>
      <c r="H30" s="7"/>
      <c r="I30" s="7"/>
    </row>
    <row r="31" spans="2:16" ht="18" customHeight="1" x14ac:dyDescent="0.25">
      <c r="B31" s="59" t="s">
        <v>30</v>
      </c>
      <c r="C31" s="58"/>
      <c r="E31" s="16"/>
      <c r="F31" s="6"/>
      <c r="G31" s="6"/>
      <c r="H31" s="7"/>
      <c r="I31" s="7"/>
    </row>
    <row r="32" spans="2:16" ht="18" customHeight="1" x14ac:dyDescent="0.25">
      <c r="B32" s="59" t="s">
        <v>31</v>
      </c>
      <c r="C32" s="58"/>
      <c r="E32" s="16"/>
      <c r="F32" s="6"/>
      <c r="G32" s="6"/>
      <c r="H32" s="7"/>
      <c r="I32" s="7"/>
      <c r="L32" s="15"/>
      <c r="M32" s="15"/>
      <c r="N32" s="15"/>
      <c r="O32" s="15"/>
      <c r="P32" s="15"/>
    </row>
    <row r="33" spans="2:16" ht="18" customHeight="1" x14ac:dyDescent="0.25">
      <c r="B33" s="59" t="s">
        <v>32</v>
      </c>
      <c r="C33" s="58"/>
      <c r="L33" s="16"/>
      <c r="M33" s="6"/>
      <c r="N33" s="6"/>
      <c r="O33" s="7"/>
      <c r="P33" s="7"/>
    </row>
    <row r="34" spans="2:16" ht="18" customHeight="1" x14ac:dyDescent="0.25">
      <c r="B34" s="59" t="s">
        <v>28</v>
      </c>
      <c r="C34" s="58"/>
      <c r="L34" s="16"/>
      <c r="M34" s="6"/>
      <c r="N34" s="6"/>
      <c r="O34" s="7"/>
      <c r="P34" s="7"/>
    </row>
    <row r="35" spans="2:16" ht="18" customHeight="1" x14ac:dyDescent="0.25">
      <c r="B35" s="59" t="s">
        <v>29</v>
      </c>
      <c r="C35" s="58"/>
      <c r="L35" s="16"/>
      <c r="M35" s="6"/>
      <c r="N35" s="6"/>
      <c r="O35" s="7"/>
      <c r="P35" s="7"/>
    </row>
    <row r="36" spans="2:16" ht="18" customHeight="1" x14ac:dyDescent="0.25">
      <c r="B36" s="59" t="s">
        <v>27</v>
      </c>
      <c r="C36" s="58"/>
      <c r="L36" s="16"/>
      <c r="M36" s="6"/>
      <c r="N36" s="6"/>
      <c r="O36" s="7"/>
      <c r="P36" s="7"/>
    </row>
    <row r="37" spans="2:16" ht="18" customHeight="1" x14ac:dyDescent="0.25">
      <c r="B37" s="59" t="s">
        <v>26</v>
      </c>
      <c r="C37" s="58"/>
      <c r="L37" s="16"/>
      <c r="M37" s="6"/>
      <c r="N37" s="6"/>
      <c r="O37" s="7"/>
      <c r="P37" s="7"/>
    </row>
    <row r="38" spans="2:16" ht="18" customHeight="1" thickBot="1" x14ac:dyDescent="0.3">
      <c r="B38" s="60" t="s">
        <v>33</v>
      </c>
      <c r="C38" s="61"/>
      <c r="L38" s="16"/>
      <c r="M38" s="6"/>
      <c r="N38" s="6"/>
      <c r="O38" s="7"/>
      <c r="P38" s="7"/>
    </row>
    <row r="39" spans="2:16" ht="15.75" thickTop="1" x14ac:dyDescent="0.25">
      <c r="L39" s="16"/>
      <c r="M39" s="6"/>
      <c r="N39" s="6"/>
      <c r="O39" s="7"/>
      <c r="P39" s="7"/>
    </row>
    <row r="45" spans="2:16" x14ac:dyDescent="0.25">
      <c r="E45" s="17"/>
    </row>
  </sheetData>
  <sheetProtection sheet="1" objects="1" scenarios="1"/>
  <mergeCells count="1">
    <mergeCell ref="B21:C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C9F4B-932B-4182-BB4A-5ADF90616004}">
  <dimension ref="B1:I12"/>
  <sheetViews>
    <sheetView workbookViewId="0">
      <selection activeCell="B36" sqref="B36"/>
    </sheetView>
  </sheetViews>
  <sheetFormatPr defaultRowHeight="15" x14ac:dyDescent="0.25"/>
  <cols>
    <col min="1" max="1" width="5.28515625" style="4" customWidth="1"/>
    <col min="2" max="2" width="13.42578125" style="4" customWidth="1"/>
    <col min="3" max="3" width="16.7109375" style="4" customWidth="1"/>
    <col min="4" max="9" width="14.7109375" style="4" customWidth="1"/>
    <col min="10" max="16384" width="9.140625" style="4"/>
  </cols>
  <sheetData>
    <row r="1" spans="2:9" ht="20.100000000000001" customHeight="1" x14ac:dyDescent="0.25"/>
    <row r="2" spans="2:9" ht="30" customHeight="1" thickBot="1" x14ac:dyDescent="0.3">
      <c r="B2" s="123" t="s">
        <v>43</v>
      </c>
      <c r="C2" s="123"/>
      <c r="D2" s="123"/>
      <c r="E2" s="123"/>
      <c r="F2" s="123"/>
      <c r="G2" s="123"/>
      <c r="H2" s="123"/>
      <c r="I2" s="123"/>
    </row>
    <row r="3" spans="2:9" ht="19.5" thickTop="1" x14ac:dyDescent="0.25">
      <c r="B3" s="52" t="s">
        <v>17</v>
      </c>
      <c r="C3" s="53" t="s">
        <v>41</v>
      </c>
      <c r="D3" s="140" t="s">
        <v>18</v>
      </c>
      <c r="E3" s="141"/>
      <c r="F3" s="142" t="s">
        <v>19</v>
      </c>
      <c r="G3" s="142"/>
      <c r="H3" s="140" t="s">
        <v>20</v>
      </c>
      <c r="I3" s="143"/>
    </row>
    <row r="4" spans="2:9" x14ac:dyDescent="0.25">
      <c r="B4" s="124" t="s">
        <v>21</v>
      </c>
      <c r="C4" s="127" t="s">
        <v>15</v>
      </c>
      <c r="D4" s="129" t="s">
        <v>0</v>
      </c>
      <c r="E4" s="144"/>
      <c r="F4" s="20" t="s">
        <v>0</v>
      </c>
      <c r="G4" s="102"/>
      <c r="H4" s="46" t="s">
        <v>0</v>
      </c>
      <c r="I4" s="105"/>
    </row>
    <row r="5" spans="2:9" x14ac:dyDescent="0.25">
      <c r="B5" s="124"/>
      <c r="C5" s="127"/>
      <c r="D5" s="129"/>
      <c r="E5" s="138"/>
      <c r="F5" s="20" t="s">
        <v>13</v>
      </c>
      <c r="G5" s="102"/>
      <c r="H5" s="46" t="s">
        <v>13</v>
      </c>
      <c r="I5" s="105"/>
    </row>
    <row r="6" spans="2:9" x14ac:dyDescent="0.25">
      <c r="B6" s="124"/>
      <c r="C6" s="127"/>
      <c r="D6" s="129"/>
      <c r="E6" s="138"/>
      <c r="F6" s="20" t="s">
        <v>14</v>
      </c>
      <c r="G6" s="102"/>
      <c r="H6" s="46" t="s">
        <v>14</v>
      </c>
      <c r="I6" s="105"/>
    </row>
    <row r="7" spans="2:9" ht="15.75" thickBot="1" x14ac:dyDescent="0.3">
      <c r="B7" s="124"/>
      <c r="C7" s="128"/>
      <c r="D7" s="130"/>
      <c r="E7" s="145"/>
      <c r="F7" s="21" t="s">
        <v>22</v>
      </c>
      <c r="G7" s="97">
        <v>1</v>
      </c>
      <c r="H7" s="47" t="s">
        <v>22</v>
      </c>
      <c r="I7" s="98">
        <v>1</v>
      </c>
    </row>
    <row r="8" spans="2:9" x14ac:dyDescent="0.25">
      <c r="B8" s="124"/>
      <c r="C8" s="131" t="s">
        <v>16</v>
      </c>
      <c r="D8" s="134" t="s">
        <v>0</v>
      </c>
      <c r="E8" s="137"/>
      <c r="F8" s="22" t="s">
        <v>0</v>
      </c>
      <c r="G8" s="103"/>
      <c r="H8" s="22" t="s">
        <v>0</v>
      </c>
      <c r="I8" s="106"/>
    </row>
    <row r="9" spans="2:9" x14ac:dyDescent="0.25">
      <c r="B9" s="124"/>
      <c r="C9" s="132"/>
      <c r="D9" s="135"/>
      <c r="E9" s="138"/>
      <c r="F9" s="20" t="s">
        <v>13</v>
      </c>
      <c r="G9" s="104"/>
      <c r="H9" s="20" t="s">
        <v>13</v>
      </c>
      <c r="I9" s="105"/>
    </row>
    <row r="10" spans="2:9" x14ac:dyDescent="0.25">
      <c r="B10" s="125"/>
      <c r="C10" s="132"/>
      <c r="D10" s="135"/>
      <c r="E10" s="138"/>
      <c r="F10" s="20" t="s">
        <v>14</v>
      </c>
      <c r="G10" s="101"/>
      <c r="H10" s="20" t="s">
        <v>14</v>
      </c>
      <c r="I10" s="107"/>
    </row>
    <row r="11" spans="2:9" ht="15.75" thickBot="1" x14ac:dyDescent="0.3">
      <c r="B11" s="126"/>
      <c r="C11" s="133"/>
      <c r="D11" s="136"/>
      <c r="E11" s="139"/>
      <c r="F11" s="54" t="s">
        <v>22</v>
      </c>
      <c r="G11" s="99">
        <v>1</v>
      </c>
      <c r="H11" s="54" t="s">
        <v>22</v>
      </c>
      <c r="I11" s="100">
        <v>1</v>
      </c>
    </row>
    <row r="12" spans="2:9" ht="40.5" customHeight="1" thickTop="1" x14ac:dyDescent="0.25">
      <c r="B12" s="122" t="s">
        <v>47</v>
      </c>
      <c r="C12" s="122"/>
      <c r="D12" s="122"/>
      <c r="E12" s="122"/>
      <c r="F12" s="122"/>
      <c r="G12" s="122"/>
      <c r="H12" s="122"/>
      <c r="I12" s="122"/>
    </row>
  </sheetData>
  <mergeCells count="12">
    <mergeCell ref="B12:I12"/>
    <mergeCell ref="B2:I2"/>
    <mergeCell ref="B4:B11"/>
    <mergeCell ref="C4:C7"/>
    <mergeCell ref="D4:D7"/>
    <mergeCell ref="C8:C11"/>
    <mergeCell ref="D8:D11"/>
    <mergeCell ref="E8:E11"/>
    <mergeCell ref="D3:E3"/>
    <mergeCell ref="F3:G3"/>
    <mergeCell ref="H3:I3"/>
    <mergeCell ref="E4:E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73739-BE97-4677-9740-3271E328F626}">
  <dimension ref="B1:L21"/>
  <sheetViews>
    <sheetView zoomScaleNormal="100" workbookViewId="0">
      <selection activeCell="H21" sqref="H21"/>
    </sheetView>
  </sheetViews>
  <sheetFormatPr defaultRowHeight="15" x14ac:dyDescent="0.25"/>
  <cols>
    <col min="1" max="1" width="4.5703125" style="4" customWidth="1"/>
    <col min="2" max="2" width="9.140625" style="4"/>
    <col min="3" max="4" width="12.5703125" style="4" customWidth="1"/>
    <col min="5" max="5" width="16" style="4" bestFit="1" customWidth="1"/>
    <col min="6" max="6" width="15.28515625" style="4" bestFit="1" customWidth="1"/>
    <col min="7" max="7" width="18.42578125" style="4" bestFit="1" customWidth="1"/>
    <col min="8" max="8" width="14.7109375" style="4" customWidth="1"/>
    <col min="9" max="9" width="12.7109375" style="4" customWidth="1"/>
    <col min="10" max="16384" width="9.140625" style="4"/>
  </cols>
  <sheetData>
    <row r="1" spans="2:12" ht="20.25" customHeight="1" x14ac:dyDescent="0.25">
      <c r="C1" s="163"/>
      <c r="D1" s="163"/>
      <c r="E1" s="163"/>
      <c r="F1" s="163"/>
      <c r="G1" s="163"/>
      <c r="H1" s="17"/>
      <c r="I1" s="17"/>
    </row>
    <row r="2" spans="2:12" ht="26.1" customHeight="1" x14ac:dyDescent="0.25">
      <c r="C2" s="162" t="s">
        <v>44</v>
      </c>
      <c r="D2" s="162"/>
      <c r="E2" s="162"/>
      <c r="F2" s="162"/>
    </row>
    <row r="3" spans="2:12" ht="14.45" customHeight="1" thickBot="1" x14ac:dyDescent="0.3">
      <c r="C3" s="153"/>
      <c r="D3" s="165"/>
      <c r="E3" s="2" t="s">
        <v>3</v>
      </c>
      <c r="F3" s="1" t="s">
        <v>5</v>
      </c>
      <c r="G3" s="18"/>
      <c r="H3" s="18"/>
      <c r="I3" s="18"/>
    </row>
    <row r="4" spans="2:12" ht="15" customHeight="1" thickBot="1" x14ac:dyDescent="0.3">
      <c r="C4" s="149" t="s">
        <v>39</v>
      </c>
      <c r="D4" s="149"/>
      <c r="E4" s="109">
        <v>60</v>
      </c>
      <c r="F4" s="36"/>
      <c r="G4" s="18"/>
      <c r="H4" s="18"/>
      <c r="I4" s="18"/>
    </row>
    <row r="5" spans="2:12" ht="30.75" customHeight="1" x14ac:dyDescent="0.25">
      <c r="C5" s="149" t="s">
        <v>4</v>
      </c>
      <c r="D5" s="149"/>
      <c r="E5" s="110">
        <v>59.64</v>
      </c>
      <c r="F5" s="89">
        <f>IF(E5="","",(E4-E5)/2)</f>
        <v>0.17999999999999972</v>
      </c>
      <c r="G5" s="18"/>
      <c r="H5" s="18"/>
      <c r="I5" s="18"/>
    </row>
    <row r="6" spans="2:12" ht="15.75" thickBot="1" x14ac:dyDescent="0.3">
      <c r="C6" s="164"/>
      <c r="D6" s="164"/>
      <c r="E6" s="164"/>
      <c r="F6" s="164"/>
      <c r="G6" s="164"/>
      <c r="H6" s="164"/>
      <c r="I6" s="164"/>
    </row>
    <row r="7" spans="2:12" ht="21.95" customHeight="1" thickTop="1" x14ac:dyDescent="0.25">
      <c r="B7" s="154" t="s">
        <v>15</v>
      </c>
      <c r="C7" s="148" t="s">
        <v>53</v>
      </c>
      <c r="D7" s="160" t="s">
        <v>52</v>
      </c>
      <c r="E7" s="150" t="s">
        <v>3</v>
      </c>
      <c r="F7" s="152" t="s">
        <v>5</v>
      </c>
      <c r="G7" s="62" t="s">
        <v>12</v>
      </c>
      <c r="H7" s="63" t="s">
        <v>11</v>
      </c>
      <c r="I7" s="146" t="s">
        <v>8</v>
      </c>
    </row>
    <row r="8" spans="2:12" ht="21.95" customHeight="1" thickBot="1" x14ac:dyDescent="0.3">
      <c r="B8" s="155"/>
      <c r="C8" s="151"/>
      <c r="D8" s="161"/>
      <c r="E8" s="151"/>
      <c r="F8" s="153"/>
      <c r="G8" s="31" t="s">
        <v>0</v>
      </c>
      <c r="H8" s="32" t="s">
        <v>0</v>
      </c>
      <c r="I8" s="147"/>
    </row>
    <row r="9" spans="2:12" ht="21.75" customHeight="1" thickBot="1" x14ac:dyDescent="0.3">
      <c r="B9" s="155"/>
      <c r="C9" s="48" t="s">
        <v>1</v>
      </c>
      <c r="D9" s="111"/>
      <c r="E9" s="115">
        <f>$E$4-2*F9</f>
        <v>59.75</v>
      </c>
      <c r="F9" s="34">
        <v>0.125</v>
      </c>
      <c r="G9" s="79">
        <v>1</v>
      </c>
      <c r="H9" s="242">
        <f>IF(F9="","",MAX($F$5/F9*G9,0.1))</f>
        <v>1.4399999999999977</v>
      </c>
      <c r="I9" s="64">
        <f>IF(F9="","",(ABS(F9-$F$5)/$F$5))</f>
        <v>0.30555555555555447</v>
      </c>
    </row>
    <row r="10" spans="2:12" ht="21.95" customHeight="1" thickBot="1" x14ac:dyDescent="0.3">
      <c r="B10" s="156"/>
      <c r="C10" s="65" t="s">
        <v>2</v>
      </c>
      <c r="D10" s="112"/>
      <c r="E10" s="66">
        <f>$E$4-2*F10</f>
        <v>59.64</v>
      </c>
      <c r="F10" s="67">
        <v>0.18</v>
      </c>
      <c r="G10" s="81">
        <f>H9</f>
        <v>1.4399999999999977</v>
      </c>
      <c r="H10" s="68">
        <f>IF(F10="","",MAX($F$5/F10*G10,0.1))</f>
        <v>1.4399999999999955</v>
      </c>
      <c r="I10" s="69">
        <f>IF(F10="","",(ABS(F10-$F$5)/$F$5))</f>
        <v>1.5419764230904976E-15</v>
      </c>
    </row>
    <row r="11" spans="2:12" ht="15.75" thickTop="1" x14ac:dyDescent="0.25"/>
    <row r="12" spans="2:12" ht="15.75" thickBot="1" x14ac:dyDescent="0.3"/>
    <row r="13" spans="2:12" ht="15" customHeight="1" thickTop="1" x14ac:dyDescent="0.25">
      <c r="B13" s="157" t="s">
        <v>16</v>
      </c>
      <c r="C13" s="148" t="s">
        <v>54</v>
      </c>
      <c r="D13" s="160" t="s">
        <v>52</v>
      </c>
      <c r="E13" s="150" t="s">
        <v>3</v>
      </c>
      <c r="F13" s="152" t="s">
        <v>5</v>
      </c>
      <c r="G13" s="62" t="s">
        <v>12</v>
      </c>
      <c r="H13" s="63" t="s">
        <v>11</v>
      </c>
      <c r="I13" s="146" t="s">
        <v>8</v>
      </c>
    </row>
    <row r="14" spans="2:12" ht="15.75" thickBot="1" x14ac:dyDescent="0.3">
      <c r="B14" s="158"/>
      <c r="C14" s="149"/>
      <c r="D14" s="161"/>
      <c r="E14" s="151"/>
      <c r="F14" s="153"/>
      <c r="G14" s="31" t="s">
        <v>0</v>
      </c>
      <c r="H14" s="32" t="s">
        <v>0</v>
      </c>
      <c r="I14" s="147"/>
    </row>
    <row r="15" spans="2:12" ht="15.75" thickBot="1" x14ac:dyDescent="0.3">
      <c r="B15" s="158"/>
      <c r="C15" s="49" t="s">
        <v>1</v>
      </c>
      <c r="D15" s="113"/>
      <c r="E15" s="115">
        <f>$E$4-2*F15</f>
        <v>59.7</v>
      </c>
      <c r="F15" s="34">
        <v>0.15</v>
      </c>
      <c r="G15" s="80">
        <v>2</v>
      </c>
      <c r="H15" s="33">
        <f>IF(F15="","",MAX($F$5/F15*G15,0.1))</f>
        <v>2.3999999999999964</v>
      </c>
      <c r="I15" s="70">
        <f t="shared" ref="I15:I18" si="0">IF(F15="","",ABS(F15-$F$5)/$F$5)</f>
        <v>0.16666666666666538</v>
      </c>
    </row>
    <row r="16" spans="2:12" x14ac:dyDescent="0.25">
      <c r="B16" s="158"/>
      <c r="C16" s="49" t="s">
        <v>2</v>
      </c>
      <c r="D16" s="113"/>
      <c r="E16" s="115">
        <f>$E$4-2*F16</f>
        <v>59.68</v>
      </c>
      <c r="F16" s="45">
        <v>0.16</v>
      </c>
      <c r="G16" s="82">
        <f>H15</f>
        <v>2.3999999999999964</v>
      </c>
      <c r="H16" s="83">
        <f>IF(F16="","",MAX((F$5-F15)*(G16-G15)/(F16-F15)+G15,0.1))</f>
        <v>3.1999999999999771</v>
      </c>
      <c r="I16" s="84">
        <f t="shared" si="0"/>
        <v>0.11111111111110969</v>
      </c>
      <c r="L16" s="17"/>
    </row>
    <row r="17" spans="2:9" x14ac:dyDescent="0.25">
      <c r="B17" s="158"/>
      <c r="C17" s="49" t="s">
        <v>6</v>
      </c>
      <c r="D17" s="113"/>
      <c r="E17" s="115">
        <f t="shared" ref="E17:E18" si="1">$E$4-2*F17</f>
        <v>59.66</v>
      </c>
      <c r="F17" s="35">
        <v>0.17</v>
      </c>
      <c r="G17" s="85">
        <f>H16</f>
        <v>3.1999999999999771</v>
      </c>
      <c r="H17" s="83">
        <f t="shared" ref="H17:H20" si="2">IF(F17="","",MAX((F$5-F16)*(G17-G16)/(F17-F16)+G16,0.1))</f>
        <v>3.9999999999999334</v>
      </c>
      <c r="I17" s="84">
        <f t="shared" si="0"/>
        <v>5.5555555555553998E-2</v>
      </c>
    </row>
    <row r="18" spans="2:9" x14ac:dyDescent="0.25">
      <c r="B18" s="158"/>
      <c r="C18" s="49" t="s">
        <v>7</v>
      </c>
      <c r="D18" s="113"/>
      <c r="E18" s="115">
        <f t="shared" si="1"/>
        <v>59.64</v>
      </c>
      <c r="F18" s="35">
        <v>0.18</v>
      </c>
      <c r="G18" s="85">
        <f t="shared" ref="G18:H20" si="3">H17</f>
        <v>3.9999999999999334</v>
      </c>
      <c r="H18" s="83">
        <f t="shared" si="2"/>
        <v>3.9999999999999112</v>
      </c>
      <c r="I18" s="84">
        <f t="shared" si="0"/>
        <v>1.5419764230904976E-15</v>
      </c>
    </row>
    <row r="19" spans="2:9" x14ac:dyDescent="0.25">
      <c r="B19" s="158"/>
      <c r="C19" s="49" t="s">
        <v>9</v>
      </c>
      <c r="D19" s="113"/>
      <c r="E19" s="115">
        <f t="shared" ref="E19:E20" si="4">$E$4-2*F19</f>
        <v>60</v>
      </c>
      <c r="F19" s="35"/>
      <c r="G19" s="85"/>
      <c r="H19" s="83" t="str">
        <f t="shared" si="2"/>
        <v/>
      </c>
      <c r="I19" s="84" t="str">
        <f>IF(F19="","",ABS(F19-$F$5)/$F$5)</f>
        <v/>
      </c>
    </row>
    <row r="20" spans="2:9" ht="15.75" thickBot="1" x14ac:dyDescent="0.3">
      <c r="B20" s="159"/>
      <c r="C20" s="71" t="s">
        <v>10</v>
      </c>
      <c r="D20" s="114"/>
      <c r="E20" s="66">
        <f t="shared" si="4"/>
        <v>60</v>
      </c>
      <c r="F20" s="67"/>
      <c r="G20" s="86" t="str">
        <f t="shared" si="3"/>
        <v/>
      </c>
      <c r="H20" s="86" t="str">
        <f t="shared" si="2"/>
        <v/>
      </c>
      <c r="I20" s="88" t="str">
        <f>IF(F20="","",ABS(F20-$F$5)/$F$5)</f>
        <v/>
      </c>
    </row>
    <row r="21" spans="2:9" ht="15.75" thickTop="1" x14ac:dyDescent="0.25"/>
  </sheetData>
  <mergeCells count="18">
    <mergeCell ref="C2:F2"/>
    <mergeCell ref="C1:G1"/>
    <mergeCell ref="C6:I6"/>
    <mergeCell ref="E7:E8"/>
    <mergeCell ref="F7:F8"/>
    <mergeCell ref="I7:I8"/>
    <mergeCell ref="C4:D4"/>
    <mergeCell ref="C5:D5"/>
    <mergeCell ref="C3:D3"/>
    <mergeCell ref="I13:I14"/>
    <mergeCell ref="C13:C14"/>
    <mergeCell ref="E13:E14"/>
    <mergeCell ref="F13:F14"/>
    <mergeCell ref="B7:B10"/>
    <mergeCell ref="C7:C8"/>
    <mergeCell ref="B13:B20"/>
    <mergeCell ref="D7:D8"/>
    <mergeCell ref="D13:D14"/>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EC8F2-0755-490F-92AD-AD9BF70548E1}">
  <dimension ref="B2:AB31"/>
  <sheetViews>
    <sheetView zoomScaleNormal="100" workbookViewId="0">
      <selection activeCell="L27" sqref="L27:L28"/>
    </sheetView>
  </sheetViews>
  <sheetFormatPr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8" ht="26.1" customHeight="1" x14ac:dyDescent="0.25">
      <c r="C2" s="162" t="s">
        <v>45</v>
      </c>
      <c r="D2" s="162"/>
      <c r="E2" s="162"/>
      <c r="F2" s="162"/>
      <c r="G2" s="162"/>
      <c r="H2" s="162"/>
      <c r="I2" s="162"/>
      <c r="J2" s="162"/>
      <c r="K2" s="162"/>
      <c r="L2" s="162"/>
      <c r="M2" s="162"/>
      <c r="N2" s="162"/>
    </row>
    <row r="3" spans="2:28" ht="15" customHeight="1" thickBot="1" x14ac:dyDescent="0.3">
      <c r="C3" s="217" t="s">
        <v>38</v>
      </c>
      <c r="D3" s="218"/>
      <c r="E3" s="219"/>
      <c r="F3" s="8" t="s">
        <v>3</v>
      </c>
      <c r="G3" s="3" t="s">
        <v>5</v>
      </c>
      <c r="H3" s="197" t="s">
        <v>51</v>
      </c>
      <c r="I3" s="198"/>
      <c r="J3" s="198"/>
      <c r="K3" s="198"/>
      <c r="L3" s="198"/>
      <c r="M3" s="198"/>
      <c r="N3" s="199"/>
    </row>
    <row r="4" spans="2:28" ht="15.75" thickBot="1" x14ac:dyDescent="0.3">
      <c r="C4" s="220"/>
      <c r="D4" s="221"/>
      <c r="E4" s="221"/>
      <c r="F4" s="78">
        <v>60</v>
      </c>
      <c r="G4" s="39"/>
      <c r="H4" s="200"/>
      <c r="I4" s="201"/>
      <c r="J4" s="201"/>
      <c r="K4" s="201"/>
      <c r="L4" s="201"/>
      <c r="M4" s="201"/>
      <c r="N4" s="202"/>
    </row>
    <row r="5" spans="2:28" ht="29.1" customHeight="1" x14ac:dyDescent="0.25">
      <c r="C5" s="222" t="s">
        <v>50</v>
      </c>
      <c r="D5" s="223"/>
      <c r="E5" s="224"/>
      <c r="F5" s="13">
        <v>59.56</v>
      </c>
      <c r="G5" s="90">
        <f>IF(F5="","",(F4-F5)/2)</f>
        <v>0.21999999999999886</v>
      </c>
      <c r="H5" s="200"/>
      <c r="I5" s="201"/>
      <c r="J5" s="201"/>
      <c r="K5" s="201"/>
      <c r="L5" s="201"/>
      <c r="M5" s="201"/>
      <c r="N5" s="202"/>
    </row>
    <row r="6" spans="2:28" ht="29.1" customHeight="1" thickBot="1" x14ac:dyDescent="0.3">
      <c r="C6" s="222" t="s">
        <v>49</v>
      </c>
      <c r="D6" s="223"/>
      <c r="E6" s="224"/>
      <c r="F6" s="14">
        <v>59.72</v>
      </c>
      <c r="G6" s="91">
        <f>IF(F6="","",(F4-F6)/2)</f>
        <v>0.14000000000000057</v>
      </c>
      <c r="H6" s="203"/>
      <c r="I6" s="204"/>
      <c r="J6" s="204"/>
      <c r="K6" s="204"/>
      <c r="L6" s="204"/>
      <c r="M6" s="204"/>
      <c r="N6" s="205"/>
    </row>
    <row r="7" spans="2:28" ht="32.25" customHeight="1" thickBot="1" x14ac:dyDescent="0.3">
      <c r="C7" s="5"/>
      <c r="D7" s="108"/>
      <c r="E7" s="6"/>
      <c r="F7" s="6"/>
      <c r="G7" s="9"/>
      <c r="H7" s="7"/>
      <c r="I7" s="7"/>
      <c r="J7" s="7"/>
      <c r="K7" s="7"/>
      <c r="L7" s="7"/>
      <c r="M7" s="7"/>
    </row>
    <row r="8" spans="2:28" ht="15.75" thickTop="1" x14ac:dyDescent="0.25">
      <c r="B8" s="157" t="s">
        <v>15</v>
      </c>
      <c r="C8" s="206" t="s">
        <v>54</v>
      </c>
      <c r="D8" s="169" t="s">
        <v>52</v>
      </c>
      <c r="E8" s="191"/>
      <c r="F8" s="150" t="s">
        <v>3</v>
      </c>
      <c r="G8" s="152" t="s">
        <v>5</v>
      </c>
      <c r="H8" s="195" t="s">
        <v>12</v>
      </c>
      <c r="I8" s="150"/>
      <c r="J8" s="196"/>
      <c r="K8" s="214" t="s">
        <v>11</v>
      </c>
      <c r="L8" s="215"/>
      <c r="M8" s="216"/>
      <c r="N8" s="146" t="s">
        <v>8</v>
      </c>
    </row>
    <row r="9" spans="2:28" ht="15.75" thickBot="1" x14ac:dyDescent="0.3">
      <c r="B9" s="158"/>
      <c r="C9" s="207"/>
      <c r="D9" s="170"/>
      <c r="E9" s="192"/>
      <c r="F9" s="151"/>
      <c r="G9" s="153"/>
      <c r="H9" s="25" t="s">
        <v>0</v>
      </c>
      <c r="I9" s="2" t="s">
        <v>13</v>
      </c>
      <c r="J9" s="26" t="s">
        <v>14</v>
      </c>
      <c r="K9" s="30" t="s">
        <v>0</v>
      </c>
      <c r="L9" s="50" t="s">
        <v>13</v>
      </c>
      <c r="M9" s="19" t="s">
        <v>14</v>
      </c>
      <c r="N9" s="147"/>
    </row>
    <row r="10" spans="2:28" x14ac:dyDescent="0.25">
      <c r="B10" s="158"/>
      <c r="C10" s="149" t="s">
        <v>1</v>
      </c>
      <c r="D10" s="171"/>
      <c r="E10" s="50" t="s">
        <v>48</v>
      </c>
      <c r="F10" s="115">
        <f>$F$4-2*G10</f>
        <v>59.62</v>
      </c>
      <c r="G10" s="27">
        <v>0.19</v>
      </c>
      <c r="H10" s="208">
        <v>1</v>
      </c>
      <c r="I10" s="210">
        <v>1.5</v>
      </c>
      <c r="J10" s="212">
        <v>0.5</v>
      </c>
      <c r="K10" s="189">
        <f>IF(G10="","",MAX((G$5+G$6)/(G10+G11)*H10,0.1))</f>
        <v>1.4399999999999977</v>
      </c>
      <c r="L10" s="177">
        <f>IF(G10="","",MIN(2/(1+G6/G5),2))</f>
        <v>1.2222222222222179</v>
      </c>
      <c r="M10" s="179">
        <f>IF(G10="","",2-L10)</f>
        <v>0.77777777777778212</v>
      </c>
      <c r="N10" s="72">
        <f>IF(G10="","",ABS(($G$5-G10)/$G$5))</f>
        <v>0.13636363636363188</v>
      </c>
    </row>
    <row r="11" spans="2:28" ht="15.75" thickBot="1" x14ac:dyDescent="0.3">
      <c r="B11" s="158"/>
      <c r="C11" s="149"/>
      <c r="D11" s="172"/>
      <c r="E11" s="50" t="s">
        <v>49</v>
      </c>
      <c r="F11" s="115">
        <f>$F$4-2*G11</f>
        <v>59.88</v>
      </c>
      <c r="G11" s="28">
        <v>0.06</v>
      </c>
      <c r="H11" s="209"/>
      <c r="I11" s="211"/>
      <c r="J11" s="213"/>
      <c r="K11" s="175"/>
      <c r="L11" s="177"/>
      <c r="M11" s="179"/>
      <c r="N11" s="72">
        <f>IF(G11="","",ABS(($G$6-G11)/$G$6))</f>
        <v>0.57142857142857317</v>
      </c>
    </row>
    <row r="12" spans="2:28" x14ac:dyDescent="0.25">
      <c r="B12" s="158"/>
      <c r="C12" s="149" t="s">
        <v>2</v>
      </c>
      <c r="D12" s="171"/>
      <c r="E12" s="50" t="s">
        <v>48</v>
      </c>
      <c r="F12" s="12">
        <f>$F$4-2*G12</f>
        <v>59.56</v>
      </c>
      <c r="G12" s="29">
        <v>0.22</v>
      </c>
      <c r="H12" s="181">
        <f>K10</f>
        <v>1.4399999999999977</v>
      </c>
      <c r="I12" s="183">
        <f>L10</f>
        <v>1.2222222222222179</v>
      </c>
      <c r="J12" s="227">
        <f>M10</f>
        <v>0.77777777777778212</v>
      </c>
      <c r="K12" s="229">
        <f>IF(G12="","",MAX((G$5+G$6)/(G12+G13)*H12,0.1))</f>
        <v>1.4399999999999955</v>
      </c>
      <c r="L12" s="177">
        <f>IF(G12="","",MIN((G$5/G$6-G10/G11)*(I12-I10)/(G12/G13-G10/G11)+I10,2))</f>
        <v>1.2222222222222154</v>
      </c>
      <c r="M12" s="179">
        <f>IF(G12="","",2-L12)</f>
        <v>0.77777777777778456</v>
      </c>
      <c r="N12" s="72">
        <f>IF(G12="","",ABS(($G$5-G12)/$G$5))</f>
        <v>5.1726300010945064E-15</v>
      </c>
    </row>
    <row r="13" spans="2:28" ht="15.75" thickBot="1" x14ac:dyDescent="0.3">
      <c r="B13" s="159"/>
      <c r="C13" s="225"/>
      <c r="D13" s="173"/>
      <c r="E13" s="76" t="s">
        <v>49</v>
      </c>
      <c r="F13" s="73">
        <f>$F$4-2*G13</f>
        <v>59.72</v>
      </c>
      <c r="G13" s="74">
        <v>0.14000000000000001</v>
      </c>
      <c r="H13" s="226"/>
      <c r="I13" s="178"/>
      <c r="J13" s="228"/>
      <c r="K13" s="230"/>
      <c r="L13" s="178"/>
      <c r="M13" s="180"/>
      <c r="N13" s="75">
        <f>IF(G13="","",ABS(($G$6-G13)/$G$6))</f>
        <v>3.965082230804114E-15</v>
      </c>
    </row>
    <row r="14" spans="2:28" ht="21.75" customHeight="1" thickTop="1" thickBot="1" x14ac:dyDescent="0.3">
      <c r="K14" s="40"/>
      <c r="L14" s="40"/>
      <c r="M14" s="40"/>
      <c r="N14" s="41"/>
    </row>
    <row r="15" spans="2:28" ht="15" customHeight="1" thickTop="1" x14ac:dyDescent="0.25">
      <c r="B15" s="157" t="s">
        <v>16</v>
      </c>
      <c r="C15" s="206" t="s">
        <v>54</v>
      </c>
      <c r="D15" s="169" t="s">
        <v>52</v>
      </c>
      <c r="E15" s="191"/>
      <c r="F15" s="191" t="s">
        <v>3</v>
      </c>
      <c r="G15" s="193" t="s">
        <v>5</v>
      </c>
      <c r="H15" s="195" t="s">
        <v>12</v>
      </c>
      <c r="I15" s="150"/>
      <c r="J15" s="196"/>
      <c r="K15" s="231" t="s">
        <v>11</v>
      </c>
      <c r="L15" s="232"/>
      <c r="M15" s="233"/>
      <c r="N15" s="240" t="s">
        <v>8</v>
      </c>
    </row>
    <row r="16" spans="2:28" ht="15" customHeight="1" thickBot="1" x14ac:dyDescent="0.3">
      <c r="B16" s="158"/>
      <c r="C16" s="207"/>
      <c r="D16" s="170"/>
      <c r="E16" s="192"/>
      <c r="F16" s="192"/>
      <c r="G16" s="194"/>
      <c r="H16" s="25" t="s">
        <v>0</v>
      </c>
      <c r="I16" s="2" t="s">
        <v>13</v>
      </c>
      <c r="J16" s="26" t="s">
        <v>14</v>
      </c>
      <c r="K16" s="42" t="s">
        <v>0</v>
      </c>
      <c r="L16" s="43" t="s">
        <v>13</v>
      </c>
      <c r="M16" s="44" t="s">
        <v>14</v>
      </c>
      <c r="N16" s="241"/>
      <c r="R16" s="24"/>
      <c r="S16" s="24"/>
      <c r="T16" s="24"/>
      <c r="U16" s="24"/>
      <c r="V16" s="24"/>
      <c r="W16" s="24"/>
      <c r="X16" s="24"/>
      <c r="Y16" s="24"/>
      <c r="Z16" s="24"/>
      <c r="AA16" s="24"/>
      <c r="AB16" s="24"/>
    </row>
    <row r="17" spans="2:25" x14ac:dyDescent="0.25">
      <c r="B17" s="158"/>
      <c r="C17" s="151" t="s">
        <v>1</v>
      </c>
      <c r="D17" s="166"/>
      <c r="E17" s="50" t="s">
        <v>48</v>
      </c>
      <c r="F17" s="12">
        <f>$F$4-2*G17</f>
        <v>59.6</v>
      </c>
      <c r="G17" s="37">
        <v>0.2</v>
      </c>
      <c r="H17" s="234">
        <v>2</v>
      </c>
      <c r="I17" s="236">
        <v>1.5</v>
      </c>
      <c r="J17" s="238">
        <v>0.5</v>
      </c>
      <c r="K17" s="189">
        <f>IF(G17="","",MAX((G$5+G$6)/(G17+G18)*H17,0.1))</f>
        <v>2.4827586206896508</v>
      </c>
      <c r="L17" s="177">
        <f>IF(G17="","",MIN((2-I17)*(G5*G18/G17/G6-1)+I17,2))</f>
        <v>1.3535714285714253</v>
      </c>
      <c r="M17" s="179">
        <f>IF(G17="","",2-L17)</f>
        <v>0.64642857142857468</v>
      </c>
      <c r="N17" s="72">
        <f>IF(G17="","",ABS(($G$5-G17)/$G$5))</f>
        <v>9.0909090909086165E-2</v>
      </c>
      <c r="X17" s="23"/>
    </row>
    <row r="18" spans="2:25" ht="15.75" thickBot="1" x14ac:dyDescent="0.3">
      <c r="B18" s="158"/>
      <c r="C18" s="151"/>
      <c r="D18" s="168"/>
      <c r="E18" s="50" t="s">
        <v>49</v>
      </c>
      <c r="F18" s="12">
        <f>$F$4-2*G18</f>
        <v>59.82</v>
      </c>
      <c r="G18" s="38">
        <v>0.09</v>
      </c>
      <c r="H18" s="235"/>
      <c r="I18" s="237"/>
      <c r="J18" s="239"/>
      <c r="K18" s="175"/>
      <c r="L18" s="177"/>
      <c r="M18" s="179"/>
      <c r="N18" s="72">
        <f>IF(G18="","",ABS(($G$6-G18)/$G$6))</f>
        <v>0.35714285714285976</v>
      </c>
      <c r="T18" s="23"/>
      <c r="X18" s="23"/>
    </row>
    <row r="19" spans="2:25" x14ac:dyDescent="0.25">
      <c r="B19" s="158"/>
      <c r="C19" s="151" t="s">
        <v>2</v>
      </c>
      <c r="D19" s="166"/>
      <c r="E19" s="50" t="s">
        <v>48</v>
      </c>
      <c r="F19" s="12">
        <f>$F$4-2*G19</f>
        <v>59.6</v>
      </c>
      <c r="G19" s="38">
        <v>0.2</v>
      </c>
      <c r="H19" s="184">
        <f>K17</f>
        <v>2.4827586206896508</v>
      </c>
      <c r="I19" s="186">
        <f>L17</f>
        <v>1.3535714285714253</v>
      </c>
      <c r="J19" s="187">
        <f>M17</f>
        <v>0.64642857142857468</v>
      </c>
      <c r="K19" s="189">
        <f>IF(G19="","",MAX((AVERAGE(G$5,G$6)-AVERAGE(G17,G18))*(H19-H17)/(AVERAGE(G19,G20)-AVERAGE(G17,G18))+H17,0.1))</f>
        <v>3.1264367816091765</v>
      </c>
      <c r="L19" s="177">
        <f>IF(G19="","",MIN((G$5/G$6-G17/G18)*(I19-I17)/(G19/G20-G17/G18)+I17,2))</f>
        <v>1.3284693877550944</v>
      </c>
      <c r="M19" s="179">
        <f>IF(G19="","",2-L19)</f>
        <v>0.67153061224490562</v>
      </c>
      <c r="N19" s="72">
        <f>IF(G19="","",ABS(($G$5-G19)/$G$5))</f>
        <v>9.0909090909086165E-2</v>
      </c>
      <c r="T19" s="23"/>
      <c r="X19" s="23"/>
      <c r="Y19" s="23"/>
    </row>
    <row r="20" spans="2:25" x14ac:dyDescent="0.25">
      <c r="B20" s="158"/>
      <c r="C20" s="151"/>
      <c r="D20" s="168"/>
      <c r="E20" s="50" t="s">
        <v>49</v>
      </c>
      <c r="F20" s="12">
        <f>$F$4-2*G20</f>
        <v>59.76</v>
      </c>
      <c r="G20" s="38">
        <v>0.12</v>
      </c>
      <c r="H20" s="185"/>
      <c r="I20" s="183"/>
      <c r="J20" s="188"/>
      <c r="K20" s="175"/>
      <c r="L20" s="177"/>
      <c r="M20" s="179"/>
      <c r="N20" s="72">
        <f>IF(G20="","",ABS(($G$6-G20)/$G$6))</f>
        <v>0.14285714285714637</v>
      </c>
      <c r="T20" s="23"/>
      <c r="X20" s="23"/>
      <c r="Y20" s="23"/>
    </row>
    <row r="21" spans="2:25" x14ac:dyDescent="0.25">
      <c r="B21" s="158"/>
      <c r="C21" s="151" t="s">
        <v>6</v>
      </c>
      <c r="D21" s="166"/>
      <c r="E21" s="50" t="s">
        <v>48</v>
      </c>
      <c r="F21" s="115">
        <f t="shared" ref="F21:F30" si="0">$F$4-2*G21</f>
        <v>59.58</v>
      </c>
      <c r="G21" s="38">
        <v>0.21</v>
      </c>
      <c r="H21" s="175">
        <f>K19</f>
        <v>3.1264367816091765</v>
      </c>
      <c r="I21" s="182">
        <f>L19</f>
        <v>1.3284693877550944</v>
      </c>
      <c r="J21" s="190">
        <f>M19</f>
        <v>0.67153061224490562</v>
      </c>
      <c r="K21" s="189">
        <f t="shared" ref="K21" si="1">IF(G21="","",MAX((AVERAGE(G$5,G$6)-AVERAGE(G19,G20))*(H21-H19)/(AVERAGE(G21,G22)-AVERAGE(G19,G20))+H19,0.1))</f>
        <v>3.7701149425286857</v>
      </c>
      <c r="L21" s="177">
        <f t="shared" ref="L21" si="2">IF(G21="","",MIN((G$5/G$6-G19/G20)*(I21-I19)/(G21/G22-G19/G20)+I19,2))</f>
        <v>1.3069533527696611</v>
      </c>
      <c r="M21" s="179">
        <f t="shared" ref="M21" si="3">IF(G21="","",2-L21)</f>
        <v>0.69304664723033893</v>
      </c>
      <c r="N21" s="72">
        <f>IF(G21="","",ABS(($G$5-G21)/$G$5))</f>
        <v>4.5454545454540557E-2</v>
      </c>
      <c r="T21" s="23"/>
      <c r="X21" s="23"/>
      <c r="Y21" s="23"/>
    </row>
    <row r="22" spans="2:25" x14ac:dyDescent="0.25">
      <c r="B22" s="158"/>
      <c r="C22" s="151"/>
      <c r="D22" s="168"/>
      <c r="E22" s="50" t="s">
        <v>49</v>
      </c>
      <c r="F22" s="115">
        <f t="shared" si="0"/>
        <v>59.74</v>
      </c>
      <c r="G22" s="38">
        <v>0.13</v>
      </c>
      <c r="H22" s="181"/>
      <c r="I22" s="183"/>
      <c r="J22" s="188"/>
      <c r="K22" s="175"/>
      <c r="L22" s="177"/>
      <c r="M22" s="179"/>
      <c r="N22" s="72">
        <f>IF(G22="","",ABS(($G$6-G22)/$G$6))</f>
        <v>7.1428571428575172E-2</v>
      </c>
      <c r="T22" s="23"/>
      <c r="X22" s="23"/>
      <c r="Y22" s="23"/>
    </row>
    <row r="23" spans="2:25" x14ac:dyDescent="0.25">
      <c r="B23" s="158"/>
      <c r="C23" s="151" t="s">
        <v>7</v>
      </c>
      <c r="D23" s="166"/>
      <c r="E23" s="50" t="s">
        <v>48</v>
      </c>
      <c r="F23" s="115">
        <f t="shared" si="0"/>
        <v>59.56</v>
      </c>
      <c r="G23" s="38">
        <v>0.22</v>
      </c>
      <c r="H23" s="175">
        <f t="shared" ref="H23" si="4">K21</f>
        <v>3.7701149425286857</v>
      </c>
      <c r="I23" s="182">
        <f t="shared" ref="I23:J23" si="5">L21</f>
        <v>1.3069533527696611</v>
      </c>
      <c r="J23" s="190">
        <f t="shared" si="5"/>
        <v>0.69304664723033893</v>
      </c>
      <c r="K23" s="189">
        <f t="shared" ref="K23" si="6">IF(G23="","",MAX((AVERAGE(G$5,G$6)-AVERAGE(G21,G22))*(H23-H21)/(AVERAGE(G23,G24)-AVERAGE(G21,G22))+H21,0.1))</f>
        <v>3.770114942528668</v>
      </c>
      <c r="L23" s="177">
        <f t="shared" ref="L23" si="7">IF(G23="","",MIN((G$5/G$6-G21/G22)*(I23-I21)/(G23/G24-G21/G22)+I21,2))</f>
        <v>1.306953352769654</v>
      </c>
      <c r="M23" s="179">
        <f t="shared" ref="M23" si="8">IF(G23="","",2-L23)</f>
        <v>0.69304664723034604</v>
      </c>
      <c r="N23" s="72">
        <f>IF(G23="","",ABS(($G$5-G23)/$G$5))</f>
        <v>5.1726300010945064E-15</v>
      </c>
      <c r="T23" s="23"/>
      <c r="X23" s="23"/>
      <c r="Y23" s="23"/>
    </row>
    <row r="24" spans="2:25" x14ac:dyDescent="0.25">
      <c r="B24" s="158"/>
      <c r="C24" s="151"/>
      <c r="D24" s="168"/>
      <c r="E24" s="50" t="s">
        <v>49</v>
      </c>
      <c r="F24" s="115">
        <f t="shared" si="0"/>
        <v>59.72</v>
      </c>
      <c r="G24" s="38">
        <v>0.14000000000000001</v>
      </c>
      <c r="H24" s="181"/>
      <c r="I24" s="183"/>
      <c r="J24" s="188"/>
      <c r="K24" s="175"/>
      <c r="L24" s="177"/>
      <c r="M24" s="179"/>
      <c r="N24" s="72">
        <f>IF(G24="","",ABS(($G$6-G24)/$G$6))</f>
        <v>3.965082230804114E-15</v>
      </c>
      <c r="T24" s="23"/>
      <c r="X24" s="23"/>
      <c r="Y24" s="23"/>
    </row>
    <row r="25" spans="2:25" x14ac:dyDescent="0.25">
      <c r="B25" s="158"/>
      <c r="C25" s="151" t="s">
        <v>9</v>
      </c>
      <c r="D25" s="166"/>
      <c r="E25" s="51" t="s">
        <v>48</v>
      </c>
      <c r="F25" s="115">
        <f t="shared" si="0"/>
        <v>60</v>
      </c>
      <c r="G25" s="38"/>
      <c r="H25" s="175"/>
      <c r="I25" s="182"/>
      <c r="J25" s="179"/>
      <c r="K25" s="189" t="str">
        <f t="shared" ref="K25" si="9">IF(G25="","",MAX((AVERAGE(G$5,G$6)-AVERAGE(G23,G24))*(H25-H23)/(AVERAGE(G25,G26)-AVERAGE(G23,G24))+H23,0.1))</f>
        <v/>
      </c>
      <c r="L25" s="177" t="str">
        <f t="shared" ref="L25" si="10">IF(G25="","",MIN((G$5/G$6-G23/G24)*(I25-I23)/(G25/G26-G23/G24)+I23,2))</f>
        <v/>
      </c>
      <c r="M25" s="179" t="str">
        <f t="shared" ref="M25" si="11">IF(G25="","",2-L25)</f>
        <v/>
      </c>
      <c r="N25" s="72" t="str">
        <f>IF(G25="","",ABS(($G$5-G25)/$G$5))</f>
        <v/>
      </c>
      <c r="R25" s="23"/>
      <c r="T25" s="23"/>
      <c r="X25" s="23"/>
      <c r="Y25" s="23"/>
    </row>
    <row r="26" spans="2:25" x14ac:dyDescent="0.25">
      <c r="B26" s="158"/>
      <c r="C26" s="151"/>
      <c r="D26" s="168"/>
      <c r="E26" s="50" t="s">
        <v>49</v>
      </c>
      <c r="F26" s="115">
        <f t="shared" si="0"/>
        <v>60</v>
      </c>
      <c r="G26" s="38"/>
      <c r="H26" s="181"/>
      <c r="I26" s="183"/>
      <c r="J26" s="179"/>
      <c r="K26" s="175"/>
      <c r="L26" s="177"/>
      <c r="M26" s="179"/>
      <c r="N26" s="72" t="str">
        <f>IF(G26="","",ABS(($G$6-G26)/$G$6))</f>
        <v/>
      </c>
      <c r="T26" s="23"/>
      <c r="X26" s="23"/>
      <c r="Y26" s="23"/>
    </row>
    <row r="27" spans="2:25" x14ac:dyDescent="0.25">
      <c r="B27" s="158"/>
      <c r="C27" s="151" t="s">
        <v>10</v>
      </c>
      <c r="D27" s="166"/>
      <c r="E27" s="50" t="s">
        <v>48</v>
      </c>
      <c r="F27" s="115">
        <f t="shared" si="0"/>
        <v>60</v>
      </c>
      <c r="G27" s="38"/>
      <c r="H27" s="175" t="str">
        <f t="shared" ref="H27" si="12">K25</f>
        <v/>
      </c>
      <c r="I27" s="182" t="str">
        <f t="shared" ref="I27:J27" si="13">L25</f>
        <v/>
      </c>
      <c r="J27" s="179" t="str">
        <f t="shared" si="13"/>
        <v/>
      </c>
      <c r="K27" s="189" t="str">
        <f t="shared" ref="K27" si="14">IF(G27="","",MAX((AVERAGE(G$5,G$6)-AVERAGE(G25,G26))*(H27-H25)/(AVERAGE(G27,G28)-AVERAGE(G25,G26))+H25,0.1))</f>
        <v/>
      </c>
      <c r="L27" s="177" t="str">
        <f t="shared" ref="L27" si="15">IF(G27="","",MIN((G$5/G$6-G25/G26)*(I27-I25)/(G27/G28-G25/G26)+I25,2))</f>
        <v/>
      </c>
      <c r="M27" s="179" t="str">
        <f t="shared" ref="M27" si="16">IF(G27="","",2-L27)</f>
        <v/>
      </c>
      <c r="N27" s="72" t="str">
        <f>IF(G27="","",ABS(($G$5-G27)/$G$5))</f>
        <v/>
      </c>
      <c r="T27" s="23"/>
      <c r="X27" s="23"/>
      <c r="Y27" s="23"/>
    </row>
    <row r="28" spans="2:25" x14ac:dyDescent="0.25">
      <c r="B28" s="158"/>
      <c r="C28" s="151"/>
      <c r="D28" s="168"/>
      <c r="E28" s="2" t="s">
        <v>49</v>
      </c>
      <c r="F28" s="115">
        <f t="shared" si="0"/>
        <v>60</v>
      </c>
      <c r="G28" s="38"/>
      <c r="H28" s="181"/>
      <c r="I28" s="183"/>
      <c r="J28" s="179"/>
      <c r="K28" s="175"/>
      <c r="L28" s="177"/>
      <c r="M28" s="179"/>
      <c r="N28" s="72" t="str">
        <f>IF(G28="","",ABS(($G$6-G28)/$G$6))</f>
        <v/>
      </c>
    </row>
    <row r="29" spans="2:25" x14ac:dyDescent="0.25">
      <c r="B29" s="158"/>
      <c r="C29" s="151" t="s">
        <v>40</v>
      </c>
      <c r="D29" s="166"/>
      <c r="E29" s="50" t="s">
        <v>48</v>
      </c>
      <c r="F29" s="115">
        <f t="shared" si="0"/>
        <v>60</v>
      </c>
      <c r="G29" s="38"/>
      <c r="H29" s="175" t="str">
        <f t="shared" ref="H29" si="17">K27</f>
        <v/>
      </c>
      <c r="I29" s="177" t="str">
        <f t="shared" ref="I29:J29" si="18">L27</f>
        <v/>
      </c>
      <c r="J29" s="179" t="str">
        <f t="shared" si="18"/>
        <v/>
      </c>
      <c r="K29" s="177" t="str">
        <f t="shared" ref="K29" si="19">IF(G29="","",MAX((AVERAGE(G$5,G$6)-AVERAGE(G27,G28))*(H29-H27)/(AVERAGE(G29,G30)-AVERAGE(G27,G28))+H27,0.1))</f>
        <v/>
      </c>
      <c r="L29" s="177" t="str">
        <f t="shared" ref="L29" si="20">IF(G29="","",MIN((G$5/G$6-G27/G28)*(I29-I27)/(G29/G30-G27/G28)+I27,2))</f>
        <v/>
      </c>
      <c r="M29" s="190" t="str">
        <f t="shared" ref="M29" si="21">IF(G29="","",2-L29)</f>
        <v/>
      </c>
      <c r="N29" s="72" t="str">
        <f>IF(G29="","",ABS(($G$5-G29)/$G$5))</f>
        <v/>
      </c>
    </row>
    <row r="30" spans="2:25" ht="15.75" thickBot="1" x14ac:dyDescent="0.3">
      <c r="B30" s="159"/>
      <c r="C30" s="174"/>
      <c r="D30" s="167"/>
      <c r="E30" s="76" t="s">
        <v>49</v>
      </c>
      <c r="F30" s="66">
        <f t="shared" si="0"/>
        <v>60</v>
      </c>
      <c r="G30" s="77"/>
      <c r="H30" s="176"/>
      <c r="I30" s="178"/>
      <c r="J30" s="180"/>
      <c r="K30" s="178"/>
      <c r="L30" s="178"/>
      <c r="M30" s="243"/>
      <c r="N30" s="75" t="str">
        <f>IF(G30="","",ABS(($G$6-G30)/$G$6))</f>
        <v/>
      </c>
    </row>
    <row r="31" spans="2:25" ht="15.75" thickTop="1" x14ac:dyDescent="0.25"/>
  </sheetData>
  <mergeCells count="95">
    <mergeCell ref="N15:N16"/>
    <mergeCell ref="M21:M22"/>
    <mergeCell ref="M23:M24"/>
    <mergeCell ref="M25:M26"/>
    <mergeCell ref="M27:M28"/>
    <mergeCell ref="M29:M30"/>
    <mergeCell ref="L21:L22"/>
    <mergeCell ref="L23:L24"/>
    <mergeCell ref="L25:L26"/>
    <mergeCell ref="L27:L28"/>
    <mergeCell ref="L29:L30"/>
    <mergeCell ref="B15:B30"/>
    <mergeCell ref="K21:K22"/>
    <mergeCell ref="K23:K24"/>
    <mergeCell ref="K25:K26"/>
    <mergeCell ref="K27:K28"/>
    <mergeCell ref="K29:K30"/>
    <mergeCell ref="K15:M15"/>
    <mergeCell ref="C17:C18"/>
    <mergeCell ref="H17:H18"/>
    <mergeCell ref="I17:I18"/>
    <mergeCell ref="J17:J18"/>
    <mergeCell ref="K17:K18"/>
    <mergeCell ref="L17:L18"/>
    <mergeCell ref="M17:M18"/>
    <mergeCell ref="C15:C16"/>
    <mergeCell ref="E15:E16"/>
    <mergeCell ref="C12:C13"/>
    <mergeCell ref="H12:H13"/>
    <mergeCell ref="I12:I13"/>
    <mergeCell ref="J12:J13"/>
    <mergeCell ref="M10:M11"/>
    <mergeCell ref="L10:L11"/>
    <mergeCell ref="K12:K13"/>
    <mergeCell ref="L12:L13"/>
    <mergeCell ref="M12:M13"/>
    <mergeCell ref="C2:N2"/>
    <mergeCell ref="H3:N6"/>
    <mergeCell ref="C8:C9"/>
    <mergeCell ref="H10:H11"/>
    <mergeCell ref="I10:I11"/>
    <mergeCell ref="J10:J11"/>
    <mergeCell ref="H8:J8"/>
    <mergeCell ref="K8:M8"/>
    <mergeCell ref="K10:K11"/>
    <mergeCell ref="E8:E9"/>
    <mergeCell ref="C10:C11"/>
    <mergeCell ref="F8:F9"/>
    <mergeCell ref="G8:G9"/>
    <mergeCell ref="C3:E4"/>
    <mergeCell ref="C5:E5"/>
    <mergeCell ref="C6:E6"/>
    <mergeCell ref="B8:B13"/>
    <mergeCell ref="K19:K20"/>
    <mergeCell ref="L19:L20"/>
    <mergeCell ref="M19:M20"/>
    <mergeCell ref="C23:C24"/>
    <mergeCell ref="H23:H24"/>
    <mergeCell ref="I23:I24"/>
    <mergeCell ref="J23:J24"/>
    <mergeCell ref="C21:C22"/>
    <mergeCell ref="H21:H22"/>
    <mergeCell ref="I21:I22"/>
    <mergeCell ref="J21:J22"/>
    <mergeCell ref="F15:F16"/>
    <mergeCell ref="G15:G16"/>
    <mergeCell ref="H15:J15"/>
    <mergeCell ref="C19:C20"/>
    <mergeCell ref="N8:N9"/>
    <mergeCell ref="C29:C30"/>
    <mergeCell ref="H29:H30"/>
    <mergeCell ref="I29:I30"/>
    <mergeCell ref="J29:J30"/>
    <mergeCell ref="C27:C28"/>
    <mergeCell ref="H27:H28"/>
    <mergeCell ref="I27:I28"/>
    <mergeCell ref="J27:J28"/>
    <mergeCell ref="C25:C26"/>
    <mergeCell ref="H25:H26"/>
    <mergeCell ref="I25:I26"/>
    <mergeCell ref="J25:J26"/>
    <mergeCell ref="H19:H20"/>
    <mergeCell ref="I19:I20"/>
    <mergeCell ref="J19:J20"/>
    <mergeCell ref="D8:D9"/>
    <mergeCell ref="D15:D16"/>
    <mergeCell ref="D10:D11"/>
    <mergeCell ref="D12:D13"/>
    <mergeCell ref="D17:D18"/>
    <mergeCell ref="D29:D30"/>
    <mergeCell ref="D19:D20"/>
    <mergeCell ref="D21:D22"/>
    <mergeCell ref="D23:D24"/>
    <mergeCell ref="D25:D26"/>
    <mergeCell ref="D27:D28"/>
  </mergeCells>
  <pageMargins left="0.7" right="0.7" top="0.75" bottom="0.75" header="0.3" footer="0.3"/>
  <pageSetup orientation="portrait" r:id="rId1"/>
  <ignoredErrors>
    <ignoredError sqref="N18:N29 N11:N12"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623F1-FD06-4AE2-B248-D6A73C29EB36}">
  <dimension ref="B2:AB31"/>
  <sheetViews>
    <sheetView zoomScaleNormal="100" workbookViewId="0">
      <selection activeCell="T6" sqref="T6"/>
    </sheetView>
  </sheetViews>
  <sheetFormatPr defaultRowHeight="15" x14ac:dyDescent="0.25"/>
  <cols>
    <col min="1" max="1" width="4.28515625" style="4" customWidth="1"/>
    <col min="2" max="2" width="9.140625" style="4"/>
    <col min="3" max="4" width="12.5703125" style="4" customWidth="1"/>
    <col min="5" max="5" width="11.7109375" style="4" customWidth="1"/>
    <col min="6" max="6" width="16" style="4" bestFit="1" customWidth="1"/>
    <col min="7" max="7" width="15.28515625" style="4" bestFit="1" customWidth="1"/>
    <col min="8" max="13" width="7.7109375" style="4" customWidth="1"/>
    <col min="14" max="16384" width="9.140625" style="4"/>
  </cols>
  <sheetData>
    <row r="2" spans="2:28" ht="26.1" customHeight="1" x14ac:dyDescent="0.25">
      <c r="C2" s="162" t="s">
        <v>46</v>
      </c>
      <c r="D2" s="162"/>
      <c r="E2" s="162"/>
      <c r="F2" s="162"/>
      <c r="G2" s="162"/>
      <c r="H2" s="162"/>
      <c r="I2" s="162"/>
      <c r="J2" s="162"/>
      <c r="K2" s="162"/>
      <c r="L2" s="162"/>
      <c r="M2" s="162"/>
      <c r="N2" s="162"/>
    </row>
    <row r="3" spans="2:28" ht="15" customHeight="1" thickBot="1" x14ac:dyDescent="0.3">
      <c r="C3" s="217" t="s">
        <v>38</v>
      </c>
      <c r="D3" s="218"/>
      <c r="E3" s="219"/>
      <c r="F3" s="8" t="s">
        <v>3</v>
      </c>
      <c r="G3" s="3" t="s">
        <v>5</v>
      </c>
      <c r="H3" s="197" t="s">
        <v>51</v>
      </c>
      <c r="I3" s="198"/>
      <c r="J3" s="198"/>
      <c r="K3" s="198"/>
      <c r="L3" s="198"/>
      <c r="M3" s="198"/>
      <c r="N3" s="199"/>
    </row>
    <row r="4" spans="2:28" ht="15.75" thickBot="1" x14ac:dyDescent="0.3">
      <c r="C4" s="220"/>
      <c r="D4" s="221"/>
      <c r="E4" s="221"/>
      <c r="F4" s="78">
        <v>60</v>
      </c>
      <c r="G4" s="39"/>
      <c r="H4" s="200"/>
      <c r="I4" s="201"/>
      <c r="J4" s="201"/>
      <c r="K4" s="201"/>
      <c r="L4" s="201"/>
      <c r="M4" s="201"/>
      <c r="N4" s="202"/>
    </row>
    <row r="5" spans="2:28" ht="29.1" customHeight="1" x14ac:dyDescent="0.25">
      <c r="C5" s="222" t="s">
        <v>48</v>
      </c>
      <c r="D5" s="223"/>
      <c r="E5" s="224"/>
      <c r="F5" s="13"/>
      <c r="G5" s="90" t="str">
        <f>IF(F5="","",(F4-F5)/2)</f>
        <v/>
      </c>
      <c r="H5" s="200"/>
      <c r="I5" s="201"/>
      <c r="J5" s="201"/>
      <c r="K5" s="201"/>
      <c r="L5" s="201"/>
      <c r="M5" s="201"/>
      <c r="N5" s="202"/>
    </row>
    <row r="6" spans="2:28" ht="29.1" customHeight="1" thickBot="1" x14ac:dyDescent="0.3">
      <c r="C6" s="222" t="s">
        <v>49</v>
      </c>
      <c r="D6" s="223"/>
      <c r="E6" s="224"/>
      <c r="F6" s="14"/>
      <c r="G6" s="91" t="str">
        <f>IF(F6="","",(F4-F6)/2)</f>
        <v/>
      </c>
      <c r="H6" s="203"/>
      <c r="I6" s="204"/>
      <c r="J6" s="204"/>
      <c r="K6" s="204"/>
      <c r="L6" s="204"/>
      <c r="M6" s="204"/>
      <c r="N6" s="205"/>
    </row>
    <row r="7" spans="2:28" ht="32.25" customHeight="1" thickBot="1" x14ac:dyDescent="0.3">
      <c r="C7" s="93"/>
      <c r="D7" s="108"/>
      <c r="E7" s="6"/>
      <c r="F7" s="6"/>
      <c r="G7" s="9"/>
      <c r="H7" s="7"/>
      <c r="I7" s="7"/>
      <c r="J7" s="7"/>
      <c r="K7" s="7"/>
      <c r="L7" s="7"/>
      <c r="M7" s="7"/>
    </row>
    <row r="8" spans="2:28" ht="15.75" thickTop="1" x14ac:dyDescent="0.25">
      <c r="B8" s="157" t="s">
        <v>15</v>
      </c>
      <c r="C8" s="206" t="s">
        <v>54</v>
      </c>
      <c r="D8" s="169" t="s">
        <v>52</v>
      </c>
      <c r="E8" s="191"/>
      <c r="F8" s="150" t="s">
        <v>3</v>
      </c>
      <c r="G8" s="152" t="s">
        <v>5</v>
      </c>
      <c r="H8" s="195" t="s">
        <v>12</v>
      </c>
      <c r="I8" s="150"/>
      <c r="J8" s="196"/>
      <c r="K8" s="214" t="s">
        <v>11</v>
      </c>
      <c r="L8" s="215"/>
      <c r="M8" s="216"/>
      <c r="N8" s="146" t="s">
        <v>8</v>
      </c>
    </row>
    <row r="9" spans="2:28" ht="15.75" thickBot="1" x14ac:dyDescent="0.3">
      <c r="B9" s="158"/>
      <c r="C9" s="207"/>
      <c r="D9" s="170"/>
      <c r="E9" s="192"/>
      <c r="F9" s="151"/>
      <c r="G9" s="153"/>
      <c r="H9" s="25" t="s">
        <v>0</v>
      </c>
      <c r="I9" s="2" t="s">
        <v>13</v>
      </c>
      <c r="J9" s="26" t="s">
        <v>14</v>
      </c>
      <c r="K9" s="30" t="s">
        <v>0</v>
      </c>
      <c r="L9" s="92" t="s">
        <v>13</v>
      </c>
      <c r="M9" s="19" t="s">
        <v>14</v>
      </c>
      <c r="N9" s="147"/>
    </row>
    <row r="10" spans="2:28" x14ac:dyDescent="0.25">
      <c r="B10" s="158"/>
      <c r="C10" s="149" t="s">
        <v>1</v>
      </c>
      <c r="D10" s="171"/>
      <c r="E10" s="92" t="s">
        <v>48</v>
      </c>
      <c r="F10" s="96">
        <f>$F$4-2*G10</f>
        <v>60</v>
      </c>
      <c r="G10" s="27"/>
      <c r="H10" s="208">
        <v>1</v>
      </c>
      <c r="I10" s="210">
        <v>1.5</v>
      </c>
      <c r="J10" s="212">
        <v>0.5</v>
      </c>
      <c r="K10" s="189" t="str">
        <f>IF(G10="","",MAX((G$5+G$6)/(G10+G11)*H10,0.1))</f>
        <v/>
      </c>
      <c r="L10" s="177" t="str">
        <f>IF(G10="","",MIN(2/(1+G6/G5),2))</f>
        <v/>
      </c>
      <c r="M10" s="179" t="str">
        <f>IF(G10="","",2-L10)</f>
        <v/>
      </c>
      <c r="N10" s="72" t="str">
        <f>IF(G10="","",ABS(($G$5-G10)/$G$5))</f>
        <v/>
      </c>
    </row>
    <row r="11" spans="2:28" ht="15.75" thickBot="1" x14ac:dyDescent="0.3">
      <c r="B11" s="158"/>
      <c r="C11" s="149"/>
      <c r="D11" s="172"/>
      <c r="E11" s="92" t="s">
        <v>49</v>
      </c>
      <c r="F11" s="96">
        <f>$F$4-2*G11</f>
        <v>60</v>
      </c>
      <c r="G11" s="28"/>
      <c r="H11" s="209"/>
      <c r="I11" s="211"/>
      <c r="J11" s="213"/>
      <c r="K11" s="175"/>
      <c r="L11" s="177"/>
      <c r="M11" s="179"/>
      <c r="N11" s="72" t="str">
        <f>IF(G11="","",ABS(($G$6-G11)/$G$6))</f>
        <v/>
      </c>
    </row>
    <row r="12" spans="2:28" x14ac:dyDescent="0.25">
      <c r="B12" s="158"/>
      <c r="C12" s="149" t="s">
        <v>2</v>
      </c>
      <c r="D12" s="171"/>
      <c r="E12" s="92" t="s">
        <v>48</v>
      </c>
      <c r="F12" s="12">
        <f>$F$4-2*G12</f>
        <v>60</v>
      </c>
      <c r="G12" s="29"/>
      <c r="H12" s="181" t="str">
        <f>K10</f>
        <v/>
      </c>
      <c r="I12" s="183" t="str">
        <f>L10</f>
        <v/>
      </c>
      <c r="J12" s="227" t="str">
        <f>M10</f>
        <v/>
      </c>
      <c r="K12" s="229" t="str">
        <f>IF(G12="","",MAX((G$5+G$6)/(G12+G13)*H12,0.1))</f>
        <v/>
      </c>
      <c r="L12" s="177" t="str">
        <f>IF(G12="","",MIN((G$5/G$6-G10/G11)*(I12-I10)/(G12/G13-G10/G11)+I10,2))</f>
        <v/>
      </c>
      <c r="M12" s="179" t="str">
        <f>IF(G12="","",2-L12)</f>
        <v/>
      </c>
      <c r="N12" s="72" t="str">
        <f>IF(G12="","",ABS(($G$5-G12)/$G$5))</f>
        <v/>
      </c>
    </row>
    <row r="13" spans="2:28" ht="15.75" thickBot="1" x14ac:dyDescent="0.3">
      <c r="B13" s="159"/>
      <c r="C13" s="225"/>
      <c r="D13" s="173"/>
      <c r="E13" s="94" t="s">
        <v>49</v>
      </c>
      <c r="F13" s="73">
        <f>$F$4-2*G13</f>
        <v>60</v>
      </c>
      <c r="G13" s="74"/>
      <c r="H13" s="226"/>
      <c r="I13" s="178"/>
      <c r="J13" s="228"/>
      <c r="K13" s="230"/>
      <c r="L13" s="178"/>
      <c r="M13" s="180"/>
      <c r="N13" s="75" t="str">
        <f>IF(G13="","",ABS(($G$6-G13)/$G$6))</f>
        <v/>
      </c>
    </row>
    <row r="14" spans="2:28" ht="21.75" customHeight="1" thickTop="1" thickBot="1" x14ac:dyDescent="0.3">
      <c r="K14" s="40"/>
      <c r="L14" s="40"/>
      <c r="M14" s="40"/>
      <c r="N14" s="41"/>
    </row>
    <row r="15" spans="2:28" ht="15" customHeight="1" thickTop="1" x14ac:dyDescent="0.25">
      <c r="B15" s="157" t="s">
        <v>16</v>
      </c>
      <c r="C15" s="206" t="s">
        <v>54</v>
      </c>
      <c r="D15" s="169" t="s">
        <v>52</v>
      </c>
      <c r="E15" s="191"/>
      <c r="F15" s="191" t="s">
        <v>3</v>
      </c>
      <c r="G15" s="193" t="s">
        <v>5</v>
      </c>
      <c r="H15" s="195" t="s">
        <v>12</v>
      </c>
      <c r="I15" s="150"/>
      <c r="J15" s="196"/>
      <c r="K15" s="231" t="s">
        <v>11</v>
      </c>
      <c r="L15" s="232"/>
      <c r="M15" s="233"/>
      <c r="N15" s="240" t="s">
        <v>8</v>
      </c>
    </row>
    <row r="16" spans="2:28" ht="15" customHeight="1" thickBot="1" x14ac:dyDescent="0.3">
      <c r="B16" s="158"/>
      <c r="C16" s="207"/>
      <c r="D16" s="170"/>
      <c r="E16" s="192"/>
      <c r="F16" s="192"/>
      <c r="G16" s="194"/>
      <c r="H16" s="25" t="s">
        <v>0</v>
      </c>
      <c r="I16" s="2" t="s">
        <v>13</v>
      </c>
      <c r="J16" s="26" t="s">
        <v>14</v>
      </c>
      <c r="K16" s="42" t="s">
        <v>0</v>
      </c>
      <c r="L16" s="43" t="s">
        <v>13</v>
      </c>
      <c r="M16" s="44" t="s">
        <v>14</v>
      </c>
      <c r="N16" s="241"/>
      <c r="R16" s="24"/>
      <c r="S16" s="24"/>
      <c r="T16" s="24"/>
      <c r="U16" s="24"/>
      <c r="V16" s="24"/>
      <c r="W16" s="24"/>
      <c r="X16" s="24"/>
      <c r="Y16" s="24"/>
      <c r="Z16" s="24"/>
      <c r="AA16" s="24"/>
      <c r="AB16" s="24"/>
    </row>
    <row r="17" spans="2:25" x14ac:dyDescent="0.25">
      <c r="B17" s="158"/>
      <c r="C17" s="151" t="s">
        <v>1</v>
      </c>
      <c r="D17" s="166"/>
      <c r="E17" s="92" t="s">
        <v>48</v>
      </c>
      <c r="F17" s="12">
        <f>$F$4-2*G17</f>
        <v>60</v>
      </c>
      <c r="G17" s="37"/>
      <c r="H17" s="234">
        <v>2</v>
      </c>
      <c r="I17" s="236">
        <v>1.5</v>
      </c>
      <c r="J17" s="238">
        <v>0.5</v>
      </c>
      <c r="K17" s="189" t="str">
        <f>IF(G17="","",MAX((G$5+G$6)/(G17+G18)*H17,0.1))</f>
        <v/>
      </c>
      <c r="L17" s="177" t="str">
        <f>IF(G17="","",MIN((2-I17)*(G5*G18/G17/G6-1)+I17,2))</f>
        <v/>
      </c>
      <c r="M17" s="179" t="str">
        <f>IF(G17="","",2-L17)</f>
        <v/>
      </c>
      <c r="N17" s="72" t="str">
        <f>IF(G17="","",ABS(($G$5-G17)/$G$5))</f>
        <v/>
      </c>
      <c r="X17" s="23"/>
    </row>
    <row r="18" spans="2:25" ht="15.75" thickBot="1" x14ac:dyDescent="0.3">
      <c r="B18" s="158"/>
      <c r="C18" s="151"/>
      <c r="D18" s="168"/>
      <c r="E18" s="92" t="s">
        <v>49</v>
      </c>
      <c r="F18" s="12">
        <f>$F$4-2*G18</f>
        <v>60</v>
      </c>
      <c r="G18" s="38"/>
      <c r="H18" s="235"/>
      <c r="I18" s="237"/>
      <c r="J18" s="239"/>
      <c r="K18" s="175"/>
      <c r="L18" s="177"/>
      <c r="M18" s="179"/>
      <c r="N18" s="72" t="str">
        <f>IF(G18="","",ABS(($G$6-G18)/$G$6))</f>
        <v/>
      </c>
      <c r="T18" s="23"/>
      <c r="X18" s="23"/>
    </row>
    <row r="19" spans="2:25" x14ac:dyDescent="0.25">
      <c r="B19" s="158"/>
      <c r="C19" s="151" t="s">
        <v>2</v>
      </c>
      <c r="D19" s="166"/>
      <c r="E19" s="92" t="s">
        <v>48</v>
      </c>
      <c r="F19" s="12">
        <f>$F$4-2*G19</f>
        <v>60</v>
      </c>
      <c r="G19" s="38"/>
      <c r="H19" s="184" t="str">
        <f>K17</f>
        <v/>
      </c>
      <c r="I19" s="186" t="str">
        <f>L17</f>
        <v/>
      </c>
      <c r="J19" s="187" t="str">
        <f>M17</f>
        <v/>
      </c>
      <c r="K19" s="189" t="str">
        <f>IF(G19="","",MAX((AVERAGE(G$5,G$6)-AVERAGE(G17,G18))*(H19-H17)/(AVERAGE(G19,G20)-AVERAGE(G17,G18))+H17,0.1))</f>
        <v/>
      </c>
      <c r="L19" s="177" t="str">
        <f>IF(G19="","",MIN((G$5/G$6-G17/G18)*(I19-I17)/(G19/G20-G17/G18)+I17,2))</f>
        <v/>
      </c>
      <c r="M19" s="179" t="str">
        <f>IF(G19="","",2-L19)</f>
        <v/>
      </c>
      <c r="N19" s="72" t="str">
        <f>IF(G19="","",ABS(($G$5-G19)/$G$5))</f>
        <v/>
      </c>
      <c r="T19" s="23"/>
      <c r="X19" s="23"/>
      <c r="Y19" s="23"/>
    </row>
    <row r="20" spans="2:25" x14ac:dyDescent="0.25">
      <c r="B20" s="158"/>
      <c r="C20" s="151"/>
      <c r="D20" s="168"/>
      <c r="E20" s="92" t="s">
        <v>49</v>
      </c>
      <c r="F20" s="12">
        <f>$F$4-2*G20</f>
        <v>60</v>
      </c>
      <c r="G20" s="38"/>
      <c r="H20" s="185"/>
      <c r="I20" s="183"/>
      <c r="J20" s="188"/>
      <c r="K20" s="175"/>
      <c r="L20" s="177"/>
      <c r="M20" s="179"/>
      <c r="N20" s="72" t="str">
        <f>IF(G20="","",ABS(($G$6-G20)/$G$6))</f>
        <v/>
      </c>
      <c r="T20" s="23"/>
      <c r="X20" s="23"/>
      <c r="Y20" s="23"/>
    </row>
    <row r="21" spans="2:25" x14ac:dyDescent="0.25">
      <c r="B21" s="158"/>
      <c r="C21" s="151" t="s">
        <v>6</v>
      </c>
      <c r="D21" s="166"/>
      <c r="E21" s="92" t="s">
        <v>48</v>
      </c>
      <c r="F21" s="96">
        <f t="shared" ref="F21:F30" si="0">$F$4-2*G21</f>
        <v>60</v>
      </c>
      <c r="G21" s="38"/>
      <c r="H21" s="175" t="str">
        <f>K19</f>
        <v/>
      </c>
      <c r="I21" s="182" t="str">
        <f>L19</f>
        <v/>
      </c>
      <c r="J21" s="190" t="str">
        <f>M19</f>
        <v/>
      </c>
      <c r="K21" s="189" t="str">
        <f t="shared" ref="K21" si="1">IF(G21="","",MAX((AVERAGE(G$5,G$6)-AVERAGE(G19,G20))*(H21-H19)/(AVERAGE(G21,G22)-AVERAGE(G19,G20))+H19,0.1))</f>
        <v/>
      </c>
      <c r="L21" s="177" t="str">
        <f t="shared" ref="L21" si="2">IF(G21="","",MIN((G$5/G$6-G19/G20)*(I21-I19)/(G21/G22-G19/G20)+I19,2))</f>
        <v/>
      </c>
      <c r="M21" s="179" t="str">
        <f t="shared" ref="M21" si="3">IF(G21="","",2-L21)</f>
        <v/>
      </c>
      <c r="N21" s="72" t="str">
        <f>IF(G21="","",ABS(($G$5-G21)/$G$5))</f>
        <v/>
      </c>
      <c r="T21" s="23"/>
      <c r="X21" s="23"/>
      <c r="Y21" s="23"/>
    </row>
    <row r="22" spans="2:25" x14ac:dyDescent="0.25">
      <c r="B22" s="158"/>
      <c r="C22" s="151"/>
      <c r="D22" s="168"/>
      <c r="E22" s="92" t="s">
        <v>49</v>
      </c>
      <c r="F22" s="96">
        <f t="shared" si="0"/>
        <v>60</v>
      </c>
      <c r="G22" s="38"/>
      <c r="H22" s="181"/>
      <c r="I22" s="183"/>
      <c r="J22" s="188"/>
      <c r="K22" s="175"/>
      <c r="L22" s="177"/>
      <c r="M22" s="179"/>
      <c r="N22" s="72" t="str">
        <f>IF(G22="","",ABS(($G$6-G22)/$G$6))</f>
        <v/>
      </c>
      <c r="T22" s="23"/>
      <c r="X22" s="23"/>
      <c r="Y22" s="23"/>
    </row>
    <row r="23" spans="2:25" x14ac:dyDescent="0.25">
      <c r="B23" s="158"/>
      <c r="C23" s="151" t="s">
        <v>7</v>
      </c>
      <c r="D23" s="166"/>
      <c r="E23" s="92" t="s">
        <v>48</v>
      </c>
      <c r="F23" s="96">
        <f t="shared" si="0"/>
        <v>60</v>
      </c>
      <c r="G23" s="38"/>
      <c r="H23" s="175" t="str">
        <f t="shared" ref="H23:J23" si="4">K21</f>
        <v/>
      </c>
      <c r="I23" s="182" t="str">
        <f t="shared" si="4"/>
        <v/>
      </c>
      <c r="J23" s="190" t="str">
        <f t="shared" si="4"/>
        <v/>
      </c>
      <c r="K23" s="189" t="str">
        <f t="shared" ref="K23" si="5">IF(G23="","",MAX((AVERAGE(G$5,G$6)-AVERAGE(G21,G22))*(H23-H21)/(AVERAGE(G23,G24)-AVERAGE(G21,G22))+H21,0.1))</f>
        <v/>
      </c>
      <c r="L23" s="177" t="str">
        <f t="shared" ref="L23" si="6">IF(G23="","",MIN((G$5/G$6-G21/G22)*(I23-I21)/(G23/G24-G21/G22)+I21,2))</f>
        <v/>
      </c>
      <c r="M23" s="179" t="str">
        <f t="shared" ref="M23" si="7">IF(G23="","",2-L23)</f>
        <v/>
      </c>
      <c r="N23" s="72" t="str">
        <f>IF(G23="","",ABS(($G$5-G23)/$G$5))</f>
        <v/>
      </c>
      <c r="T23" s="23"/>
      <c r="X23" s="23"/>
      <c r="Y23" s="23"/>
    </row>
    <row r="24" spans="2:25" x14ac:dyDescent="0.25">
      <c r="B24" s="158"/>
      <c r="C24" s="151"/>
      <c r="D24" s="168"/>
      <c r="E24" s="92" t="s">
        <v>49</v>
      </c>
      <c r="F24" s="96">
        <f t="shared" si="0"/>
        <v>60</v>
      </c>
      <c r="G24" s="38"/>
      <c r="H24" s="181"/>
      <c r="I24" s="183"/>
      <c r="J24" s="188"/>
      <c r="K24" s="175"/>
      <c r="L24" s="177"/>
      <c r="M24" s="179"/>
      <c r="N24" s="72" t="str">
        <f>IF(G24="","",ABS(($G$6-G24)/$G$6))</f>
        <v/>
      </c>
      <c r="T24" s="23"/>
      <c r="X24" s="23"/>
      <c r="Y24" s="23"/>
    </row>
    <row r="25" spans="2:25" x14ac:dyDescent="0.25">
      <c r="B25" s="158"/>
      <c r="C25" s="151" t="s">
        <v>9</v>
      </c>
      <c r="D25" s="166"/>
      <c r="E25" s="95" t="s">
        <v>48</v>
      </c>
      <c r="F25" s="96">
        <f t="shared" si="0"/>
        <v>60</v>
      </c>
      <c r="G25" s="38"/>
      <c r="H25" s="175"/>
      <c r="I25" s="182"/>
      <c r="J25" s="179"/>
      <c r="K25" s="189" t="str">
        <f t="shared" ref="K25" si="8">IF(G25="","",MAX((AVERAGE(G$5,G$6)-AVERAGE(G23,G24))*(H25-H23)/(AVERAGE(G25,G26)-AVERAGE(G23,G24))+H23,0.1))</f>
        <v/>
      </c>
      <c r="L25" s="177" t="str">
        <f t="shared" ref="L25" si="9">IF(G25="","",MIN((G$5/G$6-G23/G24)*(I25-I23)/(G25/G26-G23/G24)+I23,2))</f>
        <v/>
      </c>
      <c r="M25" s="179" t="str">
        <f t="shared" ref="M25" si="10">IF(G25="","",2-L25)</f>
        <v/>
      </c>
      <c r="N25" s="72" t="str">
        <f>IF(G25="","",ABS(($G$5-G25)/$G$5))</f>
        <v/>
      </c>
      <c r="R25" s="23"/>
      <c r="T25" s="23"/>
      <c r="X25" s="23"/>
      <c r="Y25" s="23"/>
    </row>
    <row r="26" spans="2:25" x14ac:dyDescent="0.25">
      <c r="B26" s="158"/>
      <c r="C26" s="151"/>
      <c r="D26" s="168"/>
      <c r="E26" s="92" t="s">
        <v>49</v>
      </c>
      <c r="F26" s="96">
        <f t="shared" si="0"/>
        <v>60</v>
      </c>
      <c r="G26" s="38"/>
      <c r="H26" s="181"/>
      <c r="I26" s="183"/>
      <c r="J26" s="179"/>
      <c r="K26" s="175"/>
      <c r="L26" s="177"/>
      <c r="M26" s="179"/>
      <c r="N26" s="72" t="str">
        <f>IF(G26="","",ABS(($G$6-G26)/$G$6))</f>
        <v/>
      </c>
      <c r="T26" s="23"/>
      <c r="X26" s="23"/>
      <c r="Y26" s="23"/>
    </row>
    <row r="27" spans="2:25" x14ac:dyDescent="0.25">
      <c r="B27" s="158"/>
      <c r="C27" s="151" t="s">
        <v>10</v>
      </c>
      <c r="D27" s="166"/>
      <c r="E27" s="92" t="s">
        <v>48</v>
      </c>
      <c r="F27" s="96">
        <f t="shared" si="0"/>
        <v>60</v>
      </c>
      <c r="G27" s="38"/>
      <c r="H27" s="175" t="str">
        <f t="shared" ref="H27:J27" si="11">K25</f>
        <v/>
      </c>
      <c r="I27" s="182" t="str">
        <f t="shared" si="11"/>
        <v/>
      </c>
      <c r="J27" s="179" t="str">
        <f t="shared" si="11"/>
        <v/>
      </c>
      <c r="K27" s="189" t="str">
        <f t="shared" ref="K27" si="12">IF(G27="","",MAX((AVERAGE(G$5,G$6)-AVERAGE(G25,G26))*(H27-H25)/(AVERAGE(G27,G28)-AVERAGE(G25,G26))+H25,0.1))</f>
        <v/>
      </c>
      <c r="L27" s="177" t="str">
        <f t="shared" ref="L27" si="13">IF(G27="","",MIN((G$5/G$6-G25/G26)*(I27-I25)/(G27/G28-G25/G26)+I25,2))</f>
        <v/>
      </c>
      <c r="M27" s="179" t="str">
        <f t="shared" ref="M27" si="14">IF(G27="","",2-L27)</f>
        <v/>
      </c>
      <c r="N27" s="72" t="str">
        <f>IF(G27="","",ABS(($G$5-G27)/$G$5))</f>
        <v/>
      </c>
      <c r="T27" s="23"/>
      <c r="X27" s="23"/>
      <c r="Y27" s="23"/>
    </row>
    <row r="28" spans="2:25" x14ac:dyDescent="0.25">
      <c r="B28" s="158"/>
      <c r="C28" s="151"/>
      <c r="D28" s="168"/>
      <c r="E28" s="2" t="s">
        <v>49</v>
      </c>
      <c r="F28" s="96">
        <f t="shared" si="0"/>
        <v>60</v>
      </c>
      <c r="G28" s="38"/>
      <c r="H28" s="181"/>
      <c r="I28" s="183"/>
      <c r="J28" s="179"/>
      <c r="K28" s="175"/>
      <c r="L28" s="177"/>
      <c r="M28" s="179"/>
      <c r="N28" s="72" t="str">
        <f>IF(G28="","",ABS(($G$6-G28)/$G$6))</f>
        <v/>
      </c>
    </row>
    <row r="29" spans="2:25" x14ac:dyDescent="0.25">
      <c r="B29" s="158"/>
      <c r="C29" s="151" t="s">
        <v>40</v>
      </c>
      <c r="D29" s="166"/>
      <c r="E29" s="92" t="s">
        <v>48</v>
      </c>
      <c r="F29" s="96">
        <f t="shared" si="0"/>
        <v>60</v>
      </c>
      <c r="G29" s="38"/>
      <c r="H29" s="175" t="str">
        <f t="shared" ref="H29:J29" si="15">K27</f>
        <v/>
      </c>
      <c r="I29" s="177" t="str">
        <f t="shared" si="15"/>
        <v/>
      </c>
      <c r="J29" s="179" t="str">
        <f t="shared" si="15"/>
        <v/>
      </c>
      <c r="K29" s="189" t="str">
        <f t="shared" ref="K29" si="16">IF(G29="","",MAX((AVERAGE(G$5,G$6)-AVERAGE(G27,G28))*(H29-H27)/(AVERAGE(G29,G30)-AVERAGE(G27,G28))+H27,0.1))</f>
        <v/>
      </c>
      <c r="L29" s="177" t="str">
        <f t="shared" ref="L29" si="17">IF(G29="","",MIN((G$5/G$6-G27/G28)*(I29-I27)/(G29/G30-G27/G28)+I27,2))</f>
        <v/>
      </c>
      <c r="M29" s="179" t="str">
        <f t="shared" ref="M29" si="18">IF(G29="","",2-L29)</f>
        <v/>
      </c>
      <c r="N29" s="72" t="str">
        <f>IF(G29="","",ABS(($G$5-G29)/$G$5))</f>
        <v/>
      </c>
    </row>
    <row r="30" spans="2:25" ht="15.75" thickBot="1" x14ac:dyDescent="0.3">
      <c r="B30" s="159"/>
      <c r="C30" s="174"/>
      <c r="D30" s="167"/>
      <c r="E30" s="94" t="s">
        <v>49</v>
      </c>
      <c r="F30" s="66">
        <f t="shared" si="0"/>
        <v>60</v>
      </c>
      <c r="G30" s="77"/>
      <c r="H30" s="176"/>
      <c r="I30" s="178"/>
      <c r="J30" s="180"/>
      <c r="K30" s="226"/>
      <c r="L30" s="178"/>
      <c r="M30" s="180"/>
      <c r="N30" s="75" t="str">
        <f>IF(G30="","",ABS(($G$6-G30)/$G$6))</f>
        <v/>
      </c>
    </row>
    <row r="31" spans="2:25" ht="15.75" thickTop="1" x14ac:dyDescent="0.25"/>
  </sheetData>
  <mergeCells count="95">
    <mergeCell ref="B8:B13"/>
    <mergeCell ref="C8:C9"/>
    <mergeCell ref="E8:E9"/>
    <mergeCell ref="F8:F9"/>
    <mergeCell ref="G8:G9"/>
    <mergeCell ref="D12:D13"/>
    <mergeCell ref="C2:N2"/>
    <mergeCell ref="C3:E4"/>
    <mergeCell ref="H3:N6"/>
    <mergeCell ref="C5:E5"/>
    <mergeCell ref="C6:E6"/>
    <mergeCell ref="H8:J8"/>
    <mergeCell ref="K8:M8"/>
    <mergeCell ref="N8:N9"/>
    <mergeCell ref="C10:C11"/>
    <mergeCell ref="H10:H11"/>
    <mergeCell ref="I10:I11"/>
    <mergeCell ref="J10:J11"/>
    <mergeCell ref="K10:K11"/>
    <mergeCell ref="L10:L11"/>
    <mergeCell ref="M10:M11"/>
    <mergeCell ref="D8:D9"/>
    <mergeCell ref="D10:D11"/>
    <mergeCell ref="M12:M13"/>
    <mergeCell ref="B15:B30"/>
    <mergeCell ref="C15:C16"/>
    <mergeCell ref="E15:E16"/>
    <mergeCell ref="F15:F16"/>
    <mergeCell ref="G15:G16"/>
    <mergeCell ref="H15:J15"/>
    <mergeCell ref="K15:M15"/>
    <mergeCell ref="C19:C20"/>
    <mergeCell ref="H19:H20"/>
    <mergeCell ref="C12:C13"/>
    <mergeCell ref="H12:H13"/>
    <mergeCell ref="I12:I13"/>
    <mergeCell ref="J12:J13"/>
    <mergeCell ref="K12:K13"/>
    <mergeCell ref="L12:L13"/>
    <mergeCell ref="N15:N16"/>
    <mergeCell ref="C17:C18"/>
    <mergeCell ref="H17:H18"/>
    <mergeCell ref="I17:I18"/>
    <mergeCell ref="J17:J18"/>
    <mergeCell ref="K17:K18"/>
    <mergeCell ref="L17:L18"/>
    <mergeCell ref="M17:M18"/>
    <mergeCell ref="D15:D16"/>
    <mergeCell ref="D17:D18"/>
    <mergeCell ref="I19:I20"/>
    <mergeCell ref="J19:J20"/>
    <mergeCell ref="K19:K20"/>
    <mergeCell ref="L19:L20"/>
    <mergeCell ref="M19:M20"/>
    <mergeCell ref="L21:L22"/>
    <mergeCell ref="M21:M22"/>
    <mergeCell ref="C23:C24"/>
    <mergeCell ref="H23:H24"/>
    <mergeCell ref="I23:I24"/>
    <mergeCell ref="J23:J24"/>
    <mergeCell ref="K23:K24"/>
    <mergeCell ref="L23:L24"/>
    <mergeCell ref="M23:M24"/>
    <mergeCell ref="C21:C22"/>
    <mergeCell ref="H21:H22"/>
    <mergeCell ref="I21:I22"/>
    <mergeCell ref="J21:J22"/>
    <mergeCell ref="K21:K22"/>
    <mergeCell ref="M25:M26"/>
    <mergeCell ref="C27:C28"/>
    <mergeCell ref="H27:H28"/>
    <mergeCell ref="I27:I28"/>
    <mergeCell ref="J27:J28"/>
    <mergeCell ref="K27:K28"/>
    <mergeCell ref="L27:L28"/>
    <mergeCell ref="M27:M28"/>
    <mergeCell ref="C25:C26"/>
    <mergeCell ref="H25:H26"/>
    <mergeCell ref="I25:I26"/>
    <mergeCell ref="J25:J26"/>
    <mergeCell ref="K25:K26"/>
    <mergeCell ref="L25:L26"/>
    <mergeCell ref="M29:M30"/>
    <mergeCell ref="C29:C30"/>
    <mergeCell ref="H29:H30"/>
    <mergeCell ref="I29:I30"/>
    <mergeCell ref="J29:J30"/>
    <mergeCell ref="K29:K30"/>
    <mergeCell ref="L29:L30"/>
    <mergeCell ref="D29:D30"/>
    <mergeCell ref="D19:D20"/>
    <mergeCell ref="D21:D22"/>
    <mergeCell ref="D23:D24"/>
    <mergeCell ref="D25:D26"/>
    <mergeCell ref="D27:D28"/>
  </mergeCells>
  <pageMargins left="0.7" right="0.7" top="0.75" bottom="0.75" header="0.3" footer="0.3"/>
  <pageSetup orientation="portrait" r:id="rId1"/>
  <ignoredErrors>
    <ignoredError sqref="N18:N29 N11:N12"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BFB33-68A5-4BFC-B6A2-13B0A8DE4324}">
  <dimension ref="B1:L21"/>
  <sheetViews>
    <sheetView zoomScaleNormal="100" workbookViewId="0">
      <selection activeCell="H21" sqref="H21"/>
    </sheetView>
  </sheetViews>
  <sheetFormatPr defaultRowHeight="15" x14ac:dyDescent="0.25"/>
  <cols>
    <col min="1" max="1" width="4.5703125" style="4" customWidth="1"/>
    <col min="2" max="2" width="9.140625" style="4"/>
    <col min="3" max="4" width="12.5703125" style="4" customWidth="1"/>
    <col min="5" max="5" width="16" style="4" bestFit="1" customWidth="1"/>
    <col min="6" max="6" width="15.28515625" style="4" bestFit="1" customWidth="1"/>
    <col min="7" max="7" width="18.42578125" style="4" bestFit="1" customWidth="1"/>
    <col min="8" max="8" width="14.7109375" style="4" customWidth="1"/>
    <col min="9" max="9" width="12.7109375" style="4" customWidth="1"/>
    <col min="10" max="16384" width="9.140625" style="4"/>
  </cols>
  <sheetData>
    <row r="1" spans="2:12" ht="20.25" customHeight="1" x14ac:dyDescent="0.25">
      <c r="C1" s="163"/>
      <c r="D1" s="163"/>
      <c r="E1" s="163"/>
      <c r="F1" s="163"/>
      <c r="G1" s="163"/>
      <c r="H1" s="17"/>
      <c r="I1" s="17"/>
    </row>
    <row r="2" spans="2:12" ht="26.1" customHeight="1" x14ac:dyDescent="0.25">
      <c r="C2" s="162" t="s">
        <v>55</v>
      </c>
      <c r="D2" s="162"/>
      <c r="E2" s="162"/>
      <c r="F2" s="162"/>
    </row>
    <row r="3" spans="2:12" ht="14.45" customHeight="1" thickBot="1" x14ac:dyDescent="0.3">
      <c r="C3" s="153"/>
      <c r="D3" s="165"/>
      <c r="E3" s="2" t="s">
        <v>3</v>
      </c>
      <c r="F3" s="1" t="s">
        <v>5</v>
      </c>
      <c r="G3" s="18"/>
      <c r="H3" s="18"/>
      <c r="I3" s="18"/>
    </row>
    <row r="4" spans="2:12" ht="15" customHeight="1" thickBot="1" x14ac:dyDescent="0.3">
      <c r="C4" s="149" t="s">
        <v>39</v>
      </c>
      <c r="D4" s="149"/>
      <c r="E4" s="109">
        <v>60</v>
      </c>
      <c r="F4" s="36"/>
      <c r="G4" s="18"/>
      <c r="H4" s="18"/>
      <c r="I4" s="18"/>
    </row>
    <row r="5" spans="2:12" ht="30.75" customHeight="1" x14ac:dyDescent="0.25">
      <c r="C5" s="149" t="s">
        <v>4</v>
      </c>
      <c r="D5" s="149"/>
      <c r="E5" s="110">
        <v>59.64</v>
      </c>
      <c r="F5" s="89">
        <f>IF(E5="","",(E4-E5)/2)</f>
        <v>0.17999999999999972</v>
      </c>
      <c r="G5" s="18"/>
      <c r="H5" s="18"/>
      <c r="I5" s="18"/>
    </row>
    <row r="6" spans="2:12" ht="15.75" thickBot="1" x14ac:dyDescent="0.3">
      <c r="C6" s="164"/>
      <c r="D6" s="164"/>
      <c r="E6" s="164"/>
      <c r="F6" s="164"/>
      <c r="G6" s="164"/>
      <c r="H6" s="164"/>
      <c r="I6" s="164"/>
    </row>
    <row r="7" spans="2:12" ht="21.95" customHeight="1" thickTop="1" x14ac:dyDescent="0.25">
      <c r="B7" s="154" t="s">
        <v>15</v>
      </c>
      <c r="C7" s="148" t="s">
        <v>53</v>
      </c>
      <c r="D7" s="160" t="s">
        <v>52</v>
      </c>
      <c r="E7" s="150" t="s">
        <v>3</v>
      </c>
      <c r="F7" s="152" t="s">
        <v>5</v>
      </c>
      <c r="G7" s="62" t="s">
        <v>12</v>
      </c>
      <c r="H7" s="63" t="s">
        <v>11</v>
      </c>
      <c r="I7" s="146" t="s">
        <v>8</v>
      </c>
    </row>
    <row r="8" spans="2:12" ht="21.95" customHeight="1" thickBot="1" x14ac:dyDescent="0.3">
      <c r="B8" s="155"/>
      <c r="C8" s="151"/>
      <c r="D8" s="161"/>
      <c r="E8" s="151"/>
      <c r="F8" s="153"/>
      <c r="G8" s="31" t="s">
        <v>0</v>
      </c>
      <c r="H8" s="32" t="s">
        <v>0</v>
      </c>
      <c r="I8" s="147"/>
    </row>
    <row r="9" spans="2:12" ht="21.75" customHeight="1" thickBot="1" x14ac:dyDescent="0.3">
      <c r="B9" s="155"/>
      <c r="C9" s="116" t="s">
        <v>1</v>
      </c>
      <c r="D9" s="111"/>
      <c r="E9" s="119">
        <f>$E$4-2*F9</f>
        <v>60</v>
      </c>
      <c r="F9" s="34"/>
      <c r="G9" s="79"/>
      <c r="H9" s="242" t="str">
        <f>IF(F9="","",MAX($F$5/F9*G9,0.1))</f>
        <v/>
      </c>
      <c r="I9" s="64" t="str">
        <f>IF(F9="","",(ABS(F9-$F$5)/$F$5))</f>
        <v/>
      </c>
    </row>
    <row r="10" spans="2:12" ht="21.95" customHeight="1" thickBot="1" x14ac:dyDescent="0.3">
      <c r="B10" s="156"/>
      <c r="C10" s="120" t="s">
        <v>2</v>
      </c>
      <c r="D10" s="112"/>
      <c r="E10" s="66">
        <f>$E$4-2*F10</f>
        <v>60</v>
      </c>
      <c r="F10" s="67"/>
      <c r="G10" s="81" t="str">
        <f>H9</f>
        <v/>
      </c>
      <c r="H10" s="68" t="str">
        <f>IF(F10="","",MAX($F$5/F10*G10,0.1))</f>
        <v/>
      </c>
      <c r="I10" s="69" t="str">
        <f>IF(F10="","",(ABS(F10-$F$5)/$F$5))</f>
        <v/>
      </c>
    </row>
    <row r="11" spans="2:12" ht="15.75" thickTop="1" x14ac:dyDescent="0.25"/>
    <row r="12" spans="2:12" ht="15.75" thickBot="1" x14ac:dyDescent="0.3"/>
    <row r="13" spans="2:12" ht="15" customHeight="1" thickTop="1" x14ac:dyDescent="0.25">
      <c r="B13" s="157" t="s">
        <v>16</v>
      </c>
      <c r="C13" s="148" t="s">
        <v>54</v>
      </c>
      <c r="D13" s="160" t="s">
        <v>52</v>
      </c>
      <c r="E13" s="150" t="s">
        <v>3</v>
      </c>
      <c r="F13" s="152" t="s">
        <v>5</v>
      </c>
      <c r="G13" s="62" t="s">
        <v>12</v>
      </c>
      <c r="H13" s="63" t="s">
        <v>11</v>
      </c>
      <c r="I13" s="146" t="s">
        <v>8</v>
      </c>
    </row>
    <row r="14" spans="2:12" ht="15.75" thickBot="1" x14ac:dyDescent="0.3">
      <c r="B14" s="158"/>
      <c r="C14" s="149"/>
      <c r="D14" s="161"/>
      <c r="E14" s="151"/>
      <c r="F14" s="153"/>
      <c r="G14" s="31" t="s">
        <v>0</v>
      </c>
      <c r="H14" s="32" t="s">
        <v>0</v>
      </c>
      <c r="I14" s="147"/>
    </row>
    <row r="15" spans="2:12" ht="15.75" thickBot="1" x14ac:dyDescent="0.3">
      <c r="B15" s="158"/>
      <c r="C15" s="117" t="s">
        <v>1</v>
      </c>
      <c r="D15" s="113"/>
      <c r="E15" s="119">
        <f>$E$4-2*F15</f>
        <v>60</v>
      </c>
      <c r="F15" s="34"/>
      <c r="G15" s="80"/>
      <c r="H15" s="33" t="str">
        <f>IF(F15="","",MAX($F$5/F15*G15,0.1))</f>
        <v/>
      </c>
      <c r="I15" s="70" t="str">
        <f t="shared" ref="I15:I18" si="0">IF(F15="","",ABS(F15-$F$5)/$F$5)</f>
        <v/>
      </c>
    </row>
    <row r="16" spans="2:12" x14ac:dyDescent="0.25">
      <c r="B16" s="158"/>
      <c r="C16" s="117" t="s">
        <v>2</v>
      </c>
      <c r="D16" s="113"/>
      <c r="E16" s="119">
        <f>$E$4-2*F16</f>
        <v>60</v>
      </c>
      <c r="F16" s="45"/>
      <c r="G16" s="82" t="str">
        <f>H15</f>
        <v/>
      </c>
      <c r="H16" s="83" t="str">
        <f>IF(F16="","",MAX((F$5-F15)*(G16-G15)/(F16-F15)+G15,0.1))</f>
        <v/>
      </c>
      <c r="I16" s="84" t="str">
        <f t="shared" si="0"/>
        <v/>
      </c>
      <c r="L16" s="17"/>
    </row>
    <row r="17" spans="2:9" x14ac:dyDescent="0.25">
      <c r="B17" s="158"/>
      <c r="C17" s="117" t="s">
        <v>6</v>
      </c>
      <c r="D17" s="113"/>
      <c r="E17" s="119">
        <f t="shared" ref="E17:E20" si="1">$E$4-2*F17</f>
        <v>60</v>
      </c>
      <c r="F17" s="35"/>
      <c r="G17" s="85" t="str">
        <f>H16</f>
        <v/>
      </c>
      <c r="H17" s="83" t="str">
        <f t="shared" ref="H17:H20" si="2">IF(F17="","",MAX((F$5-F16)*(G17-G16)/(F17-F16)+G16,0.1))</f>
        <v/>
      </c>
      <c r="I17" s="84" t="str">
        <f t="shared" si="0"/>
        <v/>
      </c>
    </row>
    <row r="18" spans="2:9" x14ac:dyDescent="0.25">
      <c r="B18" s="158"/>
      <c r="C18" s="117" t="s">
        <v>7</v>
      </c>
      <c r="D18" s="113"/>
      <c r="E18" s="119">
        <f t="shared" si="1"/>
        <v>60</v>
      </c>
      <c r="F18" s="35"/>
      <c r="G18" s="85" t="str">
        <f t="shared" ref="G18:G20" si="3">H17</f>
        <v/>
      </c>
      <c r="H18" s="83" t="str">
        <f t="shared" si="2"/>
        <v/>
      </c>
      <c r="I18" s="84" t="str">
        <f t="shared" si="0"/>
        <v/>
      </c>
    </row>
    <row r="19" spans="2:9" x14ac:dyDescent="0.25">
      <c r="B19" s="158"/>
      <c r="C19" s="117" t="s">
        <v>9</v>
      </c>
      <c r="D19" s="113"/>
      <c r="E19" s="119">
        <f t="shared" si="1"/>
        <v>60</v>
      </c>
      <c r="F19" s="35"/>
      <c r="G19" s="85"/>
      <c r="H19" s="83" t="str">
        <f t="shared" si="2"/>
        <v/>
      </c>
      <c r="I19" s="84" t="str">
        <f>IF(F19="","",ABS(F19-$F$5)/$F$5)</f>
        <v/>
      </c>
    </row>
    <row r="20" spans="2:9" ht="15.75" thickBot="1" x14ac:dyDescent="0.3">
      <c r="B20" s="159"/>
      <c r="C20" s="118" t="s">
        <v>10</v>
      </c>
      <c r="D20" s="114"/>
      <c r="E20" s="66">
        <f t="shared" si="1"/>
        <v>60</v>
      </c>
      <c r="F20" s="67"/>
      <c r="G20" s="86" t="str">
        <f t="shared" si="3"/>
        <v/>
      </c>
      <c r="H20" s="87" t="str">
        <f t="shared" si="2"/>
        <v/>
      </c>
      <c r="I20" s="88" t="str">
        <f>IF(F20="","",ABS(F20-$F$5)/$F$5)</f>
        <v/>
      </c>
    </row>
    <row r="21" spans="2:9" ht="15.75" thickTop="1" x14ac:dyDescent="0.25"/>
  </sheetData>
  <mergeCells count="18">
    <mergeCell ref="C6:I6"/>
    <mergeCell ref="C1:G1"/>
    <mergeCell ref="C2:F2"/>
    <mergeCell ref="C3:D3"/>
    <mergeCell ref="C4:D4"/>
    <mergeCell ref="C5:D5"/>
    <mergeCell ref="I13:I14"/>
    <mergeCell ref="B7:B10"/>
    <mergeCell ref="C7:C8"/>
    <mergeCell ref="D7:D8"/>
    <mergeCell ref="E7:E8"/>
    <mergeCell ref="F7:F8"/>
    <mergeCell ref="I7:I8"/>
    <mergeCell ref="B13:B20"/>
    <mergeCell ref="C13:C14"/>
    <mergeCell ref="D13:D14"/>
    <mergeCell ref="E13:E14"/>
    <mergeCell ref="F13:F1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Results Summary</vt:lpstr>
      <vt:lpstr>Calibration for AS</vt:lpstr>
      <vt:lpstr>Calibration for SP</vt:lpstr>
      <vt:lpstr>Calibration for TS</vt:lpstr>
      <vt:lpstr>Validation for AS, SP, or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2019-01-14T19:44:21Z</dcterms:modified>
</cp:coreProperties>
</file>