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3B5BC799-57F8-4725-95D5-7AAD42179430}" xr6:coauthVersionLast="41" xr6:coauthVersionMax="43" xr10:uidLastSave="{00000000-0000-0000-0000-000000000000}"/>
  <bookViews>
    <workbookView xWindow="6150" yWindow="465" windowWidth="21015" windowHeight="16050" tabRatio="700" xr2:uid="{00000000-000D-0000-FFFF-FFFF00000000}"/>
  </bookViews>
  <sheets>
    <sheet name="Cover Page" sheetId="12" r:id="rId1"/>
    <sheet name="Results Summary" sheetId="13" r:id="rId2"/>
    <sheet name="Calibration for AS" sheetId="9" r:id="rId3"/>
    <sheet name="Calibration for SP" sheetId="2" r:id="rId4"/>
    <sheet name="Calibration for TS" sheetId="15" r:id="rId5"/>
    <sheet name="Additional Calibration for AS" sheetId="16" r:id="rId6"/>
    <sheet name="Additional Calibration for SP" sheetId="19" r:id="rId7"/>
    <sheet name="Additional Calibration for TS" sheetId="2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 i="2" l="1"/>
  <c r="L12" i="2" s="1"/>
  <c r="I14" i="2" s="1"/>
  <c r="K10" i="2"/>
  <c r="H12" i="2" s="1"/>
  <c r="M12" i="2"/>
  <c r="M13" i="2"/>
  <c r="L10" i="2" l="1"/>
  <c r="I12" i="2" s="1"/>
  <c r="H14" i="2"/>
  <c r="J29" i="20"/>
  <c r="J25" i="20"/>
  <c r="J21" i="20"/>
  <c r="J23" i="20"/>
  <c r="J27" i="20"/>
  <c r="J19" i="20"/>
  <c r="J29" i="19"/>
  <c r="J21" i="19"/>
  <c r="J23" i="19"/>
  <c r="J25" i="19"/>
  <c r="J27" i="19"/>
  <c r="J19" i="19"/>
  <c r="J17" i="19"/>
  <c r="J19" i="2"/>
  <c r="J17" i="20" l="1"/>
  <c r="K29" i="20" l="1"/>
  <c r="K25" i="20"/>
  <c r="K27" i="20"/>
  <c r="K23" i="20"/>
  <c r="K21" i="20"/>
  <c r="K19" i="20"/>
  <c r="K17" i="20"/>
  <c r="K12" i="20"/>
  <c r="K10" i="20"/>
  <c r="K10" i="19"/>
  <c r="K29" i="19"/>
  <c r="K19" i="19"/>
  <c r="K21" i="19"/>
  <c r="K23" i="19"/>
  <c r="K25" i="19"/>
  <c r="K27" i="19"/>
  <c r="K17" i="19"/>
  <c r="G19" i="20" l="1"/>
  <c r="H20" i="16"/>
  <c r="H19" i="16"/>
  <c r="H18" i="16"/>
  <c r="H17" i="16"/>
  <c r="H16" i="16"/>
  <c r="H15" i="16"/>
  <c r="M29" i="20" l="1"/>
  <c r="L29" i="20"/>
  <c r="M27" i="20"/>
  <c r="L27" i="20"/>
  <c r="I29" i="20" s="1"/>
  <c r="H29" i="20"/>
  <c r="G29" i="20"/>
  <c r="M25" i="20"/>
  <c r="L25" i="20"/>
  <c r="I27" i="20" s="1"/>
  <c r="H27" i="20"/>
  <c r="G27" i="20"/>
  <c r="M23" i="20"/>
  <c r="L23" i="20"/>
  <c r="H25" i="20"/>
  <c r="G25" i="20"/>
  <c r="M21" i="20"/>
  <c r="L21" i="20"/>
  <c r="I23" i="20" s="1"/>
  <c r="H23" i="20"/>
  <c r="G23" i="20"/>
  <c r="M19" i="20"/>
  <c r="L19" i="20"/>
  <c r="I21" i="20" s="1"/>
  <c r="H21" i="20"/>
  <c r="G21" i="20"/>
  <c r="M17" i="20"/>
  <c r="L17" i="20"/>
  <c r="I19" i="20" s="1"/>
  <c r="H19" i="20"/>
  <c r="M12" i="20"/>
  <c r="L12" i="20"/>
  <c r="J12" i="20"/>
  <c r="M10" i="20"/>
  <c r="L10" i="20"/>
  <c r="I12" i="20" s="1"/>
  <c r="H12" i="20"/>
  <c r="J10" i="20"/>
  <c r="G12" i="20" s="1"/>
  <c r="H16" i="9" l="1"/>
  <c r="K12" i="15" l="1"/>
  <c r="K10" i="15"/>
  <c r="M29" i="19"/>
  <c r="L29" i="19"/>
  <c r="M27" i="19"/>
  <c r="L27" i="19"/>
  <c r="I29" i="19" s="1"/>
  <c r="H29" i="19"/>
  <c r="G29" i="19"/>
  <c r="M25" i="19"/>
  <c r="L25" i="19"/>
  <c r="I27" i="19" s="1"/>
  <c r="H27" i="19"/>
  <c r="G27" i="19"/>
  <c r="M23" i="19"/>
  <c r="L23" i="19"/>
  <c r="G25" i="19"/>
  <c r="M21" i="19"/>
  <c r="L21" i="19"/>
  <c r="I23" i="19" s="1"/>
  <c r="G23" i="19"/>
  <c r="M19" i="19"/>
  <c r="L19" i="19"/>
  <c r="I21" i="19" s="1"/>
  <c r="G21" i="19"/>
  <c r="M17" i="19"/>
  <c r="L17" i="19"/>
  <c r="I19" i="19" s="1"/>
  <c r="H19" i="19"/>
  <c r="H21" i="19" s="1"/>
  <c r="H23" i="19" s="1"/>
  <c r="H25" i="19" s="1"/>
  <c r="G19" i="19"/>
  <c r="M12" i="19"/>
  <c r="M10" i="19"/>
  <c r="L10" i="19"/>
  <c r="I12" i="19" s="1"/>
  <c r="H12" i="19"/>
  <c r="K12" i="19" s="1"/>
  <c r="L12" i="19" s="1"/>
  <c r="J10" i="19"/>
  <c r="G12" i="19" s="1"/>
  <c r="J12" i="19" s="1"/>
  <c r="K29" i="15"/>
  <c r="K27" i="15"/>
  <c r="K25" i="15"/>
  <c r="K23" i="15"/>
  <c r="K21" i="15"/>
  <c r="K19" i="15"/>
  <c r="K17" i="15"/>
  <c r="K31" i="2"/>
  <c r="K29" i="2"/>
  <c r="K27" i="2"/>
  <c r="K25" i="2"/>
  <c r="K23" i="2"/>
  <c r="K21" i="2"/>
  <c r="K19" i="2"/>
  <c r="G29" i="15" l="1"/>
  <c r="G27" i="15"/>
  <c r="G25" i="15"/>
  <c r="G23" i="15"/>
  <c r="G31" i="2"/>
  <c r="G29" i="2"/>
  <c r="G27" i="2"/>
  <c r="G25" i="2"/>
  <c r="F20" i="9"/>
  <c r="F19" i="9"/>
  <c r="F18" i="9"/>
  <c r="G21" i="9"/>
  <c r="G20" i="9"/>
  <c r="M15" i="2" l="1"/>
  <c r="M14" i="2"/>
  <c r="J14" i="2"/>
  <c r="M11" i="2"/>
  <c r="M10" i="2"/>
  <c r="K14" i="2"/>
  <c r="L14" i="2" s="1"/>
  <c r="J10" i="2"/>
  <c r="G12" i="2" s="1"/>
  <c r="J12" i="2" s="1"/>
  <c r="G14" i="2" s="1"/>
  <c r="G15" i="9" l="1"/>
  <c r="F16" i="9" s="1"/>
  <c r="G20" i="16" l="1"/>
  <c r="G19" i="16"/>
  <c r="F20" i="16" s="1"/>
  <c r="G18" i="16"/>
  <c r="F19" i="16" s="1"/>
  <c r="G17" i="16"/>
  <c r="F18" i="16" s="1"/>
  <c r="G16" i="16"/>
  <c r="G15" i="16"/>
  <c r="F16" i="16" s="1"/>
  <c r="G10" i="16"/>
  <c r="G9" i="16"/>
  <c r="L29" i="15"/>
  <c r="J29" i="15"/>
  <c r="L27" i="15"/>
  <c r="J27" i="15"/>
  <c r="L25" i="15"/>
  <c r="J25" i="15"/>
  <c r="L23" i="15"/>
  <c r="J23" i="15"/>
  <c r="L21" i="15"/>
  <c r="J21" i="15"/>
  <c r="L19" i="15"/>
  <c r="J19" i="15"/>
  <c r="L17" i="15"/>
  <c r="J17" i="15"/>
  <c r="G19" i="15" s="1"/>
  <c r="L12" i="15"/>
  <c r="J12" i="15"/>
  <c r="L10" i="15"/>
  <c r="J10" i="15"/>
  <c r="L31" i="2"/>
  <c r="J27" i="2"/>
  <c r="J29" i="2"/>
  <c r="J31" i="2"/>
  <c r="G21" i="2"/>
  <c r="F17" i="16" l="1"/>
  <c r="H10" i="16"/>
  <c r="F10" i="16"/>
  <c r="H9" i="16"/>
  <c r="H9" i="9"/>
  <c r="M13" i="15"/>
  <c r="M12" i="15"/>
  <c r="M11" i="15"/>
  <c r="M10" i="15"/>
  <c r="H10" i="9"/>
  <c r="L19" i="2"/>
  <c r="I21" i="2" s="1"/>
  <c r="M30" i="15"/>
  <c r="M29" i="15"/>
  <c r="I29" i="15"/>
  <c r="H29" i="15"/>
  <c r="M28" i="15"/>
  <c r="M27" i="15"/>
  <c r="I27" i="15"/>
  <c r="H27" i="15"/>
  <c r="M26" i="15"/>
  <c r="M25" i="15"/>
  <c r="M24" i="15"/>
  <c r="M23" i="15"/>
  <c r="H19" i="15"/>
  <c r="H21" i="15"/>
  <c r="H23" i="15"/>
  <c r="G21" i="15"/>
  <c r="I23" i="15"/>
  <c r="M22" i="15"/>
  <c r="M21" i="15"/>
  <c r="I21" i="15"/>
  <c r="M20" i="15"/>
  <c r="M19" i="15"/>
  <c r="I19" i="15"/>
  <c r="M18" i="15"/>
  <c r="M17" i="15"/>
  <c r="H12" i="15"/>
  <c r="G12" i="15"/>
  <c r="I12" i="15"/>
  <c r="J21" i="2"/>
  <c r="G23" i="2" s="1"/>
  <c r="M32" i="2"/>
  <c r="M30" i="2"/>
  <c r="M28" i="2"/>
  <c r="M26" i="2"/>
  <c r="M24" i="2"/>
  <c r="M22" i="2"/>
  <c r="M20" i="2"/>
  <c r="M31" i="2"/>
  <c r="M29" i="2"/>
  <c r="M27" i="2"/>
  <c r="M25" i="2"/>
  <c r="M23" i="2"/>
  <c r="M21" i="2"/>
  <c r="M19" i="2"/>
  <c r="H21" i="2"/>
  <c r="H23" i="2" s="1"/>
  <c r="L27" i="2"/>
  <c r="I29" i="2" s="1"/>
  <c r="L29" i="2"/>
  <c r="I31" i="2" s="1"/>
  <c r="H29" i="2"/>
  <c r="H31" i="2"/>
  <c r="H20" i="9"/>
  <c r="H19" i="9"/>
  <c r="H18" i="9"/>
  <c r="H17" i="9"/>
  <c r="H15" i="9"/>
  <c r="G9" i="9" l="1"/>
  <c r="F10" i="9" s="1"/>
  <c r="G10" i="9" s="1"/>
  <c r="L21" i="2"/>
  <c r="I23" i="2" s="1"/>
  <c r="J23" i="2"/>
  <c r="J25" i="2" s="1"/>
  <c r="L23" i="2"/>
  <c r="I25" i="2" s="1"/>
  <c r="H25" i="2"/>
  <c r="G16" i="9" l="1"/>
  <c r="F17" i="9" s="1"/>
  <c r="L25" i="2" l="1"/>
  <c r="I27" i="2" s="1"/>
  <c r="H27" i="2"/>
  <c r="G17" i="9"/>
  <c r="G18" i="9" s="1"/>
  <c r="G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 authorId="0" shapeId="0" xr:uid="{04B2B9F5-283B-40B5-ABE9-511786F652D3}">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4" authorId="0" shapeId="0" xr:uid="{6A495B56-957B-4BA5-BA49-F593D364683D}">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4" authorId="0" shapeId="0" xr:uid="{EDE5202F-1F8B-4694-9256-B8A636E678C8}">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5" authorId="0" shapeId="0" xr:uid="{334776FA-324C-4F31-AC93-638484206B01}">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5" authorId="0" shapeId="0" xr:uid="{5433F9E5-E7AE-4CCD-9728-5648AA124AB4}">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6" authorId="0" shapeId="0" xr:uid="{B3611638-DE6F-41EA-8D2F-485EBA25934D}">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6" authorId="0" shapeId="0" xr:uid="{EDA3FC91-95ED-4596-ABA5-C92FEC13F4BD}">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 ref="E8" authorId="0" shapeId="0" xr:uid="{2D8CE5BE-AA4E-460C-A669-060291E40F23}">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8" authorId="0" shapeId="0" xr:uid="{6CE0683E-8C52-40AB-879A-D4B1BE305A78}">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8" authorId="0" shapeId="0" xr:uid="{77500CA0-AC9D-46A2-AB01-8F8032C01ED7}">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9" authorId="0" shapeId="0" xr:uid="{57DE7136-F06A-4838-829D-9CF7B66BE195}">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9" authorId="0" shapeId="0" xr:uid="{95F53B80-AC52-40C3-ADB3-07ABC07D45DF}">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10" authorId="0" shapeId="0" xr:uid="{2795F858-F8D7-4363-B770-44288245C7B1}">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10" authorId="0" shapeId="0" xr:uid="{737F09A1-E1A4-4F12-BAB8-9E88B932ECC0}">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06B9E16D-2AF9-49DA-8F9B-F0692D71B324}">
      <text>
        <r>
          <rPr>
            <b/>
            <sz val="9"/>
            <color indexed="81"/>
            <rFont val="Tahoma"/>
            <family val="2"/>
          </rPr>
          <t>Distortion:</t>
        </r>
        <r>
          <rPr>
            <sz val="9"/>
            <color indexed="81"/>
            <rFont val="Tahoma"/>
            <family val="2"/>
          </rPr>
          <t xml:space="preserve">
Value of directional displacement (either X or Z component) at location of interest in On-plate results from simulation</t>
        </r>
      </text>
    </comment>
    <comment ref="D7" authorId="0" shapeId="0" xr:uid="{72430C25-7970-4501-8337-662F28C83669}">
      <text>
        <r>
          <rPr>
            <b/>
            <sz val="9"/>
            <color indexed="81"/>
            <rFont val="Tahoma"/>
            <family val="2"/>
          </rPr>
          <t>Simulation number:</t>
        </r>
        <r>
          <rPr>
            <sz val="9"/>
            <color indexed="81"/>
            <rFont val="Tahoma"/>
            <family val="2"/>
          </rPr>
          <t xml:space="preserve">
Result ID number of this simulation </t>
        </r>
      </text>
    </comment>
    <comment ref="E7" authorId="0" shapeId="0" xr:uid="{23500565-9B8F-43AB-897B-DA911873B399}">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7" authorId="0" shapeId="0" xr:uid="{4B11905C-BDD5-409B-915C-02AAE5A03275}">
      <text>
        <r>
          <rPr>
            <b/>
            <sz val="9"/>
            <color indexed="81"/>
            <rFont val="Tahoma"/>
            <family val="2"/>
          </rPr>
          <t xml:space="preserve">Simulation settings: </t>
        </r>
        <r>
          <rPr>
            <sz val="9"/>
            <color indexed="81"/>
            <rFont val="Tahoma"/>
            <family val="2"/>
          </rPr>
          <t xml:space="preserve">Values for SSF to be used in the next simulation
</t>
        </r>
      </text>
    </comment>
    <comment ref="G7" authorId="0" shapeId="0" xr:uid="{B8E0FDC4-6215-459D-91B0-CCFFEA4318C1}">
      <text>
        <r>
          <rPr>
            <b/>
            <sz val="9"/>
            <color indexed="81"/>
            <rFont val="Tahoma"/>
            <family val="2"/>
          </rPr>
          <t>New settings:</t>
        </r>
        <r>
          <rPr>
            <sz val="9"/>
            <color indexed="81"/>
            <rFont val="Tahoma"/>
            <family val="2"/>
          </rPr>
          <t xml:space="preserve">
Automatically calculated values for SSF to be used in the next simulation</t>
        </r>
      </text>
    </comment>
    <comment ref="F9" authorId="0" shapeId="0" xr:uid="{049948C8-D69F-4422-9397-1C3A3F5AA62A}">
      <text>
        <r>
          <rPr>
            <sz val="9"/>
            <color indexed="81"/>
            <rFont val="Tahoma"/>
            <family val="2"/>
          </rPr>
          <t>Starting value of SSF for first simulation (linear elastic)</t>
        </r>
      </text>
    </comment>
    <comment ref="D13" authorId="0" shapeId="0" xr:uid="{44D5E3ED-6E74-4AE8-8BF4-B91D4C054C6B}">
      <text>
        <r>
          <rPr>
            <b/>
            <sz val="9"/>
            <color indexed="81"/>
            <rFont val="Tahoma"/>
            <family val="2"/>
          </rPr>
          <t>Simulation number:</t>
        </r>
        <r>
          <rPr>
            <sz val="9"/>
            <color indexed="81"/>
            <rFont val="Tahoma"/>
            <family val="2"/>
          </rPr>
          <t xml:space="preserve">
Result ID number of this simulation </t>
        </r>
      </text>
    </comment>
    <comment ref="E13" authorId="0" shapeId="0" xr:uid="{BDFA8FC0-B080-4AE4-A4DF-BDC8C8C08E09}">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13" authorId="0" shapeId="0" xr:uid="{39574EF0-99FF-4752-93D4-6D4BFBBD35A0}">
      <text>
        <r>
          <rPr>
            <b/>
            <sz val="9"/>
            <color indexed="81"/>
            <rFont val="Tahoma"/>
            <family val="2"/>
          </rPr>
          <t>Simulation settings:</t>
        </r>
        <r>
          <rPr>
            <sz val="9"/>
            <color indexed="81"/>
            <rFont val="Tahoma"/>
            <family val="2"/>
          </rPr>
          <t xml:space="preserve"> Values for SSF used in the simulation</t>
        </r>
      </text>
    </comment>
    <comment ref="G13" authorId="0" shapeId="0" xr:uid="{776CBB83-62B1-43F3-B2C6-36A8376F03DC}">
      <text>
        <r>
          <rPr>
            <b/>
            <sz val="9"/>
            <color indexed="81"/>
            <rFont val="Tahoma"/>
            <family val="2"/>
          </rPr>
          <t>New settings:</t>
        </r>
        <r>
          <rPr>
            <sz val="9"/>
            <color indexed="81"/>
            <rFont val="Tahoma"/>
            <family val="2"/>
          </rPr>
          <t xml:space="preserve">
Automatically calculated values for SSF to be used in the next simulation iteration</t>
        </r>
      </text>
    </comment>
    <comment ref="F15" authorId="0" shapeId="0" xr:uid="{90B3FBB9-E1DB-4B5A-87EB-C11D9FA47060}">
      <text>
        <r>
          <rPr>
            <sz val="9"/>
            <color indexed="81"/>
            <rFont val="Tahoma"/>
            <family val="2"/>
          </rPr>
          <t>Starting value of SSF for first simulation (J2 plasticity)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908AE357-E018-4EEC-BD48-4F874D50A551}">
      <text>
        <r>
          <rPr>
            <b/>
            <sz val="9"/>
            <color indexed="81"/>
            <rFont val="Tahoma"/>
            <charset val="1"/>
          </rPr>
          <t xml:space="preserve">Distortion:
</t>
        </r>
        <r>
          <rPr>
            <sz val="9"/>
            <color indexed="81"/>
            <rFont val="Tahoma"/>
            <family val="2"/>
          </rPr>
          <t>Value of directional displacement (either X or Z component) at location of interest in On-plate results from simulation</t>
        </r>
      </text>
    </comment>
    <comment ref="D8" authorId="0" shapeId="0" xr:uid="{D1C3B769-B97F-49B8-AA41-5E9BE32F3484}">
      <text>
        <r>
          <rPr>
            <b/>
            <sz val="9"/>
            <color indexed="81"/>
            <rFont val="Tahoma"/>
            <family val="2"/>
          </rPr>
          <t>Simulation number:</t>
        </r>
        <r>
          <rPr>
            <sz val="9"/>
            <color indexed="81"/>
            <rFont val="Tahoma"/>
            <family val="2"/>
          </rPr>
          <t xml:space="preserve">
Result ID number of this simulation </t>
        </r>
      </text>
    </comment>
    <comment ref="F8" authorId="0" shapeId="0" xr:uid="{D4BC5DD8-E83C-4296-9711-6D85FBAE3122}">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6CBB01EC-EDDD-4839-9835-6350ED41EF82}">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869C7E5B-9C39-4417-8A29-0824E94C412D}">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F0315AEB-ECB8-4D4F-932E-1F729EAE19DD}">
      <text>
        <r>
          <rPr>
            <sz val="9"/>
            <color indexed="81"/>
            <rFont val="Tahoma"/>
            <family val="2"/>
          </rPr>
          <t>Starting value of SSF for first simulation (linear elastic)</t>
        </r>
      </text>
    </comment>
    <comment ref="H10" authorId="0" shapeId="0" xr:uid="{8A7E3978-B061-4724-903F-C7AAEB3B3CB8}">
      <text>
        <r>
          <rPr>
            <sz val="9"/>
            <color indexed="81"/>
            <rFont val="Tahoma"/>
            <family val="2"/>
          </rPr>
          <t>Starting value of ASC ‖ for first simulation (linear elastic)</t>
        </r>
      </text>
    </comment>
    <comment ref="I10" authorId="0" shapeId="0" xr:uid="{D5557605-CE51-4E80-B6A1-FF125964EFAF}">
      <text>
        <r>
          <rPr>
            <sz val="9"/>
            <color indexed="81"/>
            <rFont val="Tahoma"/>
            <family val="2"/>
          </rPr>
          <t>Starting value of ASC Ʇ for first simulation (linear elastic)</t>
        </r>
      </text>
    </comment>
    <comment ref="D17" authorId="0" shapeId="0" xr:uid="{67BEFFCA-1CB7-4488-899C-28142225F527}">
      <text>
        <r>
          <rPr>
            <b/>
            <sz val="9"/>
            <color indexed="81"/>
            <rFont val="Tahoma"/>
            <family val="2"/>
          </rPr>
          <t>Simulation number:</t>
        </r>
        <r>
          <rPr>
            <sz val="9"/>
            <color indexed="81"/>
            <rFont val="Tahoma"/>
            <family val="2"/>
          </rPr>
          <t xml:space="preserve">
Result ID number of this simulation </t>
        </r>
      </text>
    </comment>
    <comment ref="F17" authorId="0" shapeId="0" xr:uid="{CF6E12DC-940D-44CC-ADA7-7479F764A1EE}">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17" authorId="0" shapeId="0" xr:uid="{FED23B63-B5EE-4D24-B083-30F3401A99E8}">
      <text>
        <r>
          <rPr>
            <b/>
            <sz val="9"/>
            <color indexed="81"/>
            <rFont val="Tahoma"/>
            <family val="2"/>
          </rPr>
          <t xml:space="preserve">Simulation settings: </t>
        </r>
        <r>
          <rPr>
            <sz val="9"/>
            <color indexed="81"/>
            <rFont val="Tahoma"/>
            <family val="2"/>
          </rPr>
          <t>Values for SSF, ASC ‖, and ASC Ʇ used in the simulation</t>
        </r>
      </text>
    </comment>
    <comment ref="J17" authorId="0" shapeId="0" xr:uid="{AEDDE736-85D0-49BC-AA7C-CCCF283328E3}">
      <text>
        <r>
          <rPr>
            <b/>
            <sz val="9"/>
            <color indexed="81"/>
            <rFont val="Tahoma"/>
            <family val="2"/>
          </rPr>
          <t>New settings:</t>
        </r>
        <r>
          <rPr>
            <sz val="9"/>
            <color indexed="81"/>
            <rFont val="Tahoma"/>
            <family val="2"/>
          </rPr>
          <t xml:space="preserve">
Automatically calculated values to be used in the next simulation iteration</t>
        </r>
      </text>
    </comment>
    <comment ref="G19" authorId="0" shapeId="0" xr:uid="{F2D3872A-E7ED-481F-B4BF-D3FF8DD01C3E}">
      <text>
        <r>
          <rPr>
            <sz val="9"/>
            <color indexed="81"/>
            <rFont val="Tahoma"/>
            <family val="2"/>
          </rPr>
          <t>Starting value of SSF for first simulation (J2 plasticity)</t>
        </r>
      </text>
    </comment>
    <comment ref="H19" authorId="0" shapeId="0" xr:uid="{879589E9-4248-4F81-A017-E31FAE07D90A}">
      <text>
        <r>
          <rPr>
            <sz val="9"/>
            <color indexed="81"/>
            <rFont val="Tahoma"/>
            <family val="2"/>
          </rPr>
          <t>Starting value of ASC ‖ for first simulation (J2 plasticity)</t>
        </r>
      </text>
    </comment>
    <comment ref="I19" authorId="0" shapeId="0" xr:uid="{0E0C7066-8C7B-489A-80F5-C489E0764E97}">
      <text>
        <r>
          <rPr>
            <sz val="9"/>
            <color indexed="81"/>
            <rFont val="Tahoma"/>
            <family val="2"/>
          </rPr>
          <t>Starting value of ASC Ʇ for first simulation (J2 plasticity)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8" authorId="0" shapeId="0" xr:uid="{222FF2EB-49C7-4633-B359-DF8852B84FC4}">
      <text>
        <r>
          <rPr>
            <b/>
            <sz val="9"/>
            <color indexed="81"/>
            <rFont val="Tahoma"/>
            <family val="2"/>
          </rPr>
          <t>Simulation number:</t>
        </r>
        <r>
          <rPr>
            <sz val="9"/>
            <color indexed="81"/>
            <rFont val="Tahoma"/>
            <family val="2"/>
          </rPr>
          <t xml:space="preserve">
Result ID number of this simulation </t>
        </r>
      </text>
    </comment>
    <comment ref="F8" authorId="0" shapeId="0" xr:uid="{25F45A09-8BFD-466D-B11C-9FD1D2034666}">
      <text>
        <r>
          <rPr>
            <b/>
            <sz val="9"/>
            <color indexed="81"/>
            <rFont val="Tahoma"/>
            <family val="2"/>
          </rPr>
          <t xml:space="preserve">Distortion:
</t>
        </r>
        <r>
          <rPr>
            <sz val="9"/>
            <color indexed="81"/>
            <rFont val="Tahoma"/>
            <family val="2"/>
          </rPr>
          <t>Value of directional displacement (either X or Y component) at location of interest in On-plate results from simulation</t>
        </r>
      </text>
    </comment>
    <comment ref="G8" authorId="0" shapeId="0" xr:uid="{0DDF1505-BE23-4DD2-8EBE-CDBDFA24691C}">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7439ED02-8D13-42AF-B5BE-CE088B47E855}">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38F2FE9F-85EF-473C-81E3-E3B0D32607D5}">
      <text>
        <r>
          <rPr>
            <sz val="9"/>
            <color indexed="81"/>
            <rFont val="Tahoma"/>
            <family val="2"/>
          </rPr>
          <t>Starting value of SSF for first simulation (linear elastic)</t>
        </r>
      </text>
    </comment>
    <comment ref="H10" authorId="0" shapeId="0" xr:uid="{CD069721-B7B2-4843-84CD-25C4084F75A3}">
      <text>
        <r>
          <rPr>
            <sz val="9"/>
            <color indexed="81"/>
            <rFont val="Tahoma"/>
            <family val="2"/>
          </rPr>
          <t>Starting value of ASC ‖ for first simulation (linear elastic)</t>
        </r>
      </text>
    </comment>
    <comment ref="I10" authorId="0" shapeId="0" xr:uid="{3D263F14-296A-4CEE-9870-774D27857A16}">
      <text>
        <r>
          <rPr>
            <sz val="9"/>
            <color indexed="81"/>
            <rFont val="Tahoma"/>
            <family val="2"/>
          </rPr>
          <t>Starting value of ASC Ʇ for first simulation (linear elastic)</t>
        </r>
      </text>
    </comment>
    <comment ref="D15" authorId="0" shapeId="0" xr:uid="{873BBBC2-AC9F-4F95-9629-E7EA286A5033}">
      <text>
        <r>
          <rPr>
            <b/>
            <sz val="9"/>
            <color indexed="81"/>
            <rFont val="Tahoma"/>
            <family val="2"/>
          </rPr>
          <t>Simulation number:</t>
        </r>
        <r>
          <rPr>
            <sz val="9"/>
            <color indexed="81"/>
            <rFont val="Tahoma"/>
            <family val="2"/>
          </rPr>
          <t xml:space="preserve">
Result ID number of this simulation </t>
        </r>
      </text>
    </comment>
    <comment ref="F15" authorId="0" shapeId="0" xr:uid="{4FC18356-D9A5-4048-B5FF-15C7D9A42B72}">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G15" authorId="0" shapeId="0" xr:uid="{3ABFA9B2-9222-4031-A42C-58FBDC59FAE6}">
      <text>
        <r>
          <rPr>
            <b/>
            <sz val="9"/>
            <color indexed="81"/>
            <rFont val="Tahoma"/>
            <family val="2"/>
          </rPr>
          <t xml:space="preserve">Simulation settings: </t>
        </r>
        <r>
          <rPr>
            <sz val="9"/>
            <color indexed="81"/>
            <rFont val="Tahoma"/>
            <family val="2"/>
          </rPr>
          <t>Values for SSF, ASC ‖, and ASC Ʇ used in the simulation</t>
        </r>
      </text>
    </comment>
    <comment ref="J15" authorId="0" shapeId="0" xr:uid="{3140EE61-397C-4A10-9B7A-6E3D3A327395}">
      <text>
        <r>
          <rPr>
            <b/>
            <sz val="9"/>
            <color indexed="81"/>
            <rFont val="Tahoma"/>
            <family val="2"/>
          </rPr>
          <t>New settings:</t>
        </r>
        <r>
          <rPr>
            <sz val="9"/>
            <color indexed="81"/>
            <rFont val="Tahoma"/>
            <family val="2"/>
          </rPr>
          <t xml:space="preserve">
Automatically calculated values to be used in the next simulation iteration</t>
        </r>
      </text>
    </comment>
    <comment ref="G17" authorId="0" shapeId="0" xr:uid="{25D49B67-AF05-4FD6-BA19-7A885FB16194}">
      <text>
        <r>
          <rPr>
            <sz val="9"/>
            <color indexed="81"/>
            <rFont val="Tahoma"/>
            <family val="2"/>
          </rPr>
          <t>Starting value of SSF for first simulation (J2 plasticity)</t>
        </r>
      </text>
    </comment>
    <comment ref="H17" authorId="0" shapeId="0" xr:uid="{4B710853-2D5F-4764-BC37-F93838F4A4FB}">
      <text>
        <r>
          <rPr>
            <sz val="9"/>
            <color indexed="81"/>
            <rFont val="Tahoma"/>
            <family val="2"/>
          </rPr>
          <t>Starting value of ASC ‖ for first simulation (J2 plasticity)</t>
        </r>
      </text>
    </comment>
    <comment ref="I17" authorId="0" shapeId="0" xr:uid="{32303348-CF27-4718-95A8-FE2804D01F18}">
      <text>
        <r>
          <rPr>
            <sz val="9"/>
            <color indexed="81"/>
            <rFont val="Tahoma"/>
            <family val="2"/>
          </rPr>
          <t>Starting value of ASC Ʇ for first simulation (J2 plasticity)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B5025D64-9AEC-4F6B-943A-7D5AAB6FC61A}">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7" authorId="0" shapeId="0" xr:uid="{D1B27683-5276-43FE-ADA8-73021FF59196}">
      <text>
        <r>
          <rPr>
            <b/>
            <sz val="9"/>
            <color indexed="81"/>
            <rFont val="Tahoma"/>
            <family val="2"/>
          </rPr>
          <t>Simulation number:</t>
        </r>
        <r>
          <rPr>
            <sz val="9"/>
            <color indexed="81"/>
            <rFont val="Tahoma"/>
            <family val="2"/>
          </rPr>
          <t xml:space="preserve">
Result ID number of this simulation </t>
        </r>
      </text>
    </comment>
    <comment ref="E7" authorId="0" shapeId="0" xr:uid="{CAB80109-A32F-45D0-8903-D8153C432AC0}">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7" authorId="0" shapeId="0" xr:uid="{12748519-A79B-46A1-87E6-127C09DD60EA}">
      <text>
        <r>
          <rPr>
            <b/>
            <sz val="9"/>
            <color indexed="81"/>
            <rFont val="Tahoma"/>
            <family val="2"/>
          </rPr>
          <t xml:space="preserve">Simulation settings: </t>
        </r>
        <r>
          <rPr>
            <sz val="9"/>
            <color indexed="81"/>
            <rFont val="Tahoma"/>
            <family val="2"/>
          </rPr>
          <t xml:space="preserve">Values for SSF to be used in the next simulation
</t>
        </r>
      </text>
    </comment>
    <comment ref="G7" authorId="0" shapeId="0" xr:uid="{047EC2E7-2A73-4708-B19C-BF051787ECE1}">
      <text>
        <r>
          <rPr>
            <b/>
            <sz val="9"/>
            <color indexed="81"/>
            <rFont val="Tahoma"/>
            <family val="2"/>
          </rPr>
          <t>New settings:</t>
        </r>
        <r>
          <rPr>
            <sz val="9"/>
            <color indexed="81"/>
            <rFont val="Tahoma"/>
            <family val="2"/>
          </rPr>
          <t xml:space="preserve">
Automatically calculated values for SSF to be used in the next simulation</t>
        </r>
      </text>
    </comment>
    <comment ref="F9" authorId="0" shapeId="0" xr:uid="{1602741E-7758-4D37-82C9-51EA50B0BF10}">
      <text>
        <r>
          <rPr>
            <sz val="9"/>
            <color indexed="81"/>
            <rFont val="Tahoma"/>
            <family val="2"/>
          </rPr>
          <t>Use default SSF = 1 as starting point</t>
        </r>
      </text>
    </comment>
    <comment ref="D13" authorId="0" shapeId="0" xr:uid="{640DC141-7F7E-4844-A064-C65F200EF417}">
      <text>
        <r>
          <rPr>
            <b/>
            <sz val="9"/>
            <color indexed="81"/>
            <rFont val="Tahoma"/>
            <family val="2"/>
          </rPr>
          <t>Simulation number:</t>
        </r>
        <r>
          <rPr>
            <sz val="9"/>
            <color indexed="81"/>
            <rFont val="Tahoma"/>
            <family val="2"/>
          </rPr>
          <t xml:space="preserve">
Result ID number of this simulation </t>
        </r>
      </text>
    </comment>
    <comment ref="E13" authorId="0" shapeId="0" xr:uid="{2568E2E6-3BBF-44FE-97A4-8976BD24F41B}">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13" authorId="0" shapeId="0" xr:uid="{EBAC83DD-2C65-4DE2-B6E5-FD1B5B5419D5}">
      <text>
        <r>
          <rPr>
            <b/>
            <sz val="9"/>
            <color indexed="81"/>
            <rFont val="Tahoma"/>
            <family val="2"/>
          </rPr>
          <t>Simulation settings:</t>
        </r>
        <r>
          <rPr>
            <sz val="9"/>
            <color indexed="81"/>
            <rFont val="Tahoma"/>
            <family val="2"/>
          </rPr>
          <t xml:space="preserve"> Values for SSF used in the simulation</t>
        </r>
      </text>
    </comment>
    <comment ref="G13" authorId="0" shapeId="0" xr:uid="{09FFB290-394B-4323-92F2-413F4E1FA00B}">
      <text>
        <r>
          <rPr>
            <b/>
            <sz val="9"/>
            <color indexed="81"/>
            <rFont val="Tahoma"/>
            <family val="2"/>
          </rPr>
          <t>New settings:</t>
        </r>
        <r>
          <rPr>
            <sz val="9"/>
            <color indexed="81"/>
            <rFont val="Tahoma"/>
            <family val="2"/>
          </rPr>
          <t xml:space="preserve">
Automatically calculated values for SSF to be used in the next simulation iteration</t>
        </r>
      </text>
    </comment>
    <comment ref="F15" authorId="0" shapeId="0" xr:uid="{5704AC08-511A-457D-88E0-60557C3EE536}">
      <text>
        <r>
          <rPr>
            <sz val="9"/>
            <color indexed="81"/>
            <rFont val="Tahoma"/>
            <family val="2"/>
          </rPr>
          <t>Use default SSF = 1 as starting point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B1C0284B-1EBE-4C7D-B533-083FF365CCFF}">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8" authorId="0" shapeId="0" xr:uid="{88120087-EDF6-42E0-9C7B-6CB17404F869}">
      <text>
        <r>
          <rPr>
            <b/>
            <sz val="9"/>
            <color indexed="81"/>
            <rFont val="Tahoma"/>
            <family val="2"/>
          </rPr>
          <t>Simulation number:</t>
        </r>
        <r>
          <rPr>
            <sz val="9"/>
            <color indexed="81"/>
            <rFont val="Tahoma"/>
            <family val="2"/>
          </rPr>
          <t xml:space="preserve">
Result ID number of this simulation </t>
        </r>
      </text>
    </comment>
    <comment ref="F8" authorId="0" shapeId="0" xr:uid="{CCEB1FFD-C87B-4B03-AF0D-D14CFAB561EF}">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80BFF2FD-F898-4CC7-9BD3-51849609C960}">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7CC966A3-CEDE-4FB6-89FD-0E843AF35F2D}">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08A12115-EBAC-4EC2-B9E4-B7D572465618}">
      <text>
        <r>
          <rPr>
            <sz val="9"/>
            <color indexed="81"/>
            <rFont val="Tahoma"/>
            <family val="2"/>
          </rPr>
          <t>Starting value of SSF. Use calibrated SSF from the first two scan patterns (linear elastic).</t>
        </r>
      </text>
    </comment>
    <comment ref="H10" authorId="0" shapeId="0" xr:uid="{F8B31290-4A0E-4062-B43E-A760A8C6C5B3}">
      <text>
        <r>
          <rPr>
            <sz val="9"/>
            <color indexed="81"/>
            <rFont val="Tahoma"/>
            <family val="2"/>
          </rPr>
          <t xml:space="preserve">Starting value of ASC ‖. Use calibrated ASC ‖ from the first two scan patterns (linear elastic). </t>
        </r>
      </text>
    </comment>
    <comment ref="I10" authorId="0" shapeId="0" xr:uid="{B1C73367-405A-4792-AFBE-98345AD7ECB7}">
      <text>
        <r>
          <rPr>
            <sz val="9"/>
            <color indexed="81"/>
            <rFont val="Tahoma"/>
            <family val="2"/>
          </rPr>
          <t>Starting value of  ASC Ʇ. Use calibrated  ASC Ʇ from the first two scan patterns (linear elastic).</t>
        </r>
      </text>
    </comment>
    <comment ref="D15" authorId="0" shapeId="0" xr:uid="{186394BB-651D-46D3-9145-C1456681D308}">
      <text>
        <r>
          <rPr>
            <b/>
            <sz val="9"/>
            <color indexed="81"/>
            <rFont val="Tahoma"/>
            <family val="2"/>
          </rPr>
          <t>Simulation number:</t>
        </r>
        <r>
          <rPr>
            <sz val="9"/>
            <color indexed="81"/>
            <rFont val="Tahoma"/>
            <family val="2"/>
          </rPr>
          <t xml:space="preserve">
Result ID number of this simulation </t>
        </r>
      </text>
    </comment>
    <comment ref="F15" authorId="0" shapeId="0" xr:uid="{7681DA45-F55A-415C-96BB-53C16E7511C3}">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G15" authorId="0" shapeId="0" xr:uid="{F21D5B4C-44E3-42A5-859B-0A8E4F95DBCB}">
      <text>
        <r>
          <rPr>
            <b/>
            <sz val="9"/>
            <color indexed="81"/>
            <rFont val="Tahoma"/>
            <family val="2"/>
          </rPr>
          <t xml:space="preserve">Simulation settings: </t>
        </r>
        <r>
          <rPr>
            <sz val="9"/>
            <color indexed="81"/>
            <rFont val="Tahoma"/>
            <family val="2"/>
          </rPr>
          <t>Values for SSF, ASC ‖, and ASC Ʇ used in the simulation</t>
        </r>
      </text>
    </comment>
    <comment ref="J15" authorId="0" shapeId="0" xr:uid="{EE7FF3A3-3042-4B18-BE86-560C5D776D88}">
      <text>
        <r>
          <rPr>
            <b/>
            <sz val="9"/>
            <color indexed="81"/>
            <rFont val="Tahoma"/>
            <family val="2"/>
          </rPr>
          <t>New settings:</t>
        </r>
        <r>
          <rPr>
            <sz val="9"/>
            <color indexed="81"/>
            <rFont val="Tahoma"/>
            <family val="2"/>
          </rPr>
          <t xml:space="preserve">
Automatically calculated values to be used in the next simulation iteration</t>
        </r>
      </text>
    </comment>
    <comment ref="G17" authorId="0" shapeId="0" xr:uid="{49A40857-969D-4DD6-8F35-E98C9E9F8090}">
      <text>
        <r>
          <rPr>
            <sz val="9"/>
            <color indexed="81"/>
            <rFont val="Tahoma"/>
            <family val="2"/>
          </rPr>
          <t>Starting value of SSF. Use calibrated SSF from the first two scan patterns (J2 plasticity).</t>
        </r>
      </text>
    </comment>
    <comment ref="H17" authorId="0" shapeId="0" xr:uid="{9CDE4FE9-CAD6-41B0-BCC7-B07840922A75}">
      <text>
        <r>
          <rPr>
            <sz val="9"/>
            <color indexed="81"/>
            <rFont val="Tahoma"/>
            <family val="2"/>
          </rPr>
          <t>Starting value of ASC ‖. Use calibrated ASC ‖ from the first two scan patterns (J2 plasticity).</t>
        </r>
      </text>
    </comment>
    <comment ref="I17" authorId="0" shapeId="0" xr:uid="{A51573C5-3817-400B-9BA0-C461BAE28076}">
      <text>
        <r>
          <rPr>
            <sz val="9"/>
            <color indexed="81"/>
            <rFont val="Tahoma"/>
            <family val="2"/>
          </rPr>
          <t>Starting value of  ASC Ʇ. Use calibrated  ASC Ʇ from the first two scan patterns (J2 plasticity).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C362EE63-C737-46F5-BEF7-9FAC1A791535}">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8" authorId="0" shapeId="0" xr:uid="{F9336AB8-C35F-4944-A6CB-27E5B7ABFB79}">
      <text>
        <r>
          <rPr>
            <b/>
            <sz val="9"/>
            <color indexed="81"/>
            <rFont val="Tahoma"/>
            <family val="2"/>
          </rPr>
          <t>Simulation number:</t>
        </r>
        <r>
          <rPr>
            <sz val="9"/>
            <color indexed="81"/>
            <rFont val="Tahoma"/>
            <family val="2"/>
          </rPr>
          <t xml:space="preserve">
Result ID number of this simulation </t>
        </r>
      </text>
    </comment>
    <comment ref="F8" authorId="0" shapeId="0" xr:uid="{F1BE60E4-B62F-43C3-BB07-CE33EAA4FD41}">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5CBB29FA-05B0-42FA-A18B-DE9D4F19B8A0}">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3083D339-C9F4-42D9-A8DC-760A7D5D34E5}">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15CF58E2-1164-4F0E-9683-282EF8BE41CD}">
      <text>
        <r>
          <rPr>
            <sz val="9"/>
            <color indexed="81"/>
            <rFont val="Tahoma"/>
            <family val="2"/>
          </rPr>
          <t>Starting value of calibrated SSF for first additional calibration simulation (linear elastic)</t>
        </r>
      </text>
    </comment>
    <comment ref="H10" authorId="0" shapeId="0" xr:uid="{53814257-9FAB-4D7B-9B38-BEE6A551CBE0}">
      <text>
        <r>
          <rPr>
            <sz val="9"/>
            <color indexed="81"/>
            <rFont val="Tahoma"/>
            <family val="2"/>
          </rPr>
          <t>Starting value of calibrated ASC ‖ for first additional calibration simulation (linear elastic)</t>
        </r>
      </text>
    </comment>
    <comment ref="I10" authorId="0" shapeId="0" xr:uid="{6747EFFE-D560-4C6D-B82F-39236135E850}">
      <text>
        <r>
          <rPr>
            <sz val="9"/>
            <color indexed="81"/>
            <rFont val="Tahoma"/>
            <family val="2"/>
          </rPr>
          <t>Starting value of calibrated ASC Ʇ for first additional calibration simulation (linear elastic)</t>
        </r>
      </text>
    </comment>
    <comment ref="D15" authorId="0" shapeId="0" xr:uid="{FEAC07DB-F644-42E4-BC61-0B8B7366BA66}">
      <text>
        <r>
          <rPr>
            <b/>
            <sz val="9"/>
            <color indexed="81"/>
            <rFont val="Tahoma"/>
            <family val="2"/>
          </rPr>
          <t>Simulation number:</t>
        </r>
        <r>
          <rPr>
            <sz val="9"/>
            <color indexed="81"/>
            <rFont val="Tahoma"/>
            <family val="2"/>
          </rPr>
          <t xml:space="preserve">
Result ID number of this simulation </t>
        </r>
      </text>
    </comment>
    <comment ref="F15" authorId="0" shapeId="0" xr:uid="{8D5AC1FB-BF2C-4A03-8FA0-E380C6A3359C}">
      <text>
        <r>
          <rPr>
            <b/>
            <sz val="9"/>
            <color indexed="81"/>
            <rFont val="Tahoma"/>
            <family val="2"/>
          </rPr>
          <t>Distortion:</t>
        </r>
        <r>
          <rPr>
            <sz val="9"/>
            <color indexed="81"/>
            <rFont val="Tahoma"/>
            <family val="2"/>
          </rPr>
          <t xml:space="preserve">
Value of directional displacement (either X or Z component) at location of interest in On-plate results from simulation</t>
        </r>
      </text>
    </comment>
    <comment ref="G15" authorId="0" shapeId="0" xr:uid="{F597ED7E-9280-4DAA-AE17-AD9C2164F753}">
      <text>
        <r>
          <rPr>
            <b/>
            <sz val="9"/>
            <color indexed="81"/>
            <rFont val="Tahoma"/>
            <family val="2"/>
          </rPr>
          <t xml:space="preserve">Simulation settings: </t>
        </r>
        <r>
          <rPr>
            <sz val="9"/>
            <color indexed="81"/>
            <rFont val="Tahoma"/>
            <family val="2"/>
          </rPr>
          <t>Values for SSF, ASC ‖, and ASC Ʇ used in the simulation</t>
        </r>
      </text>
    </comment>
    <comment ref="J15" authorId="0" shapeId="0" xr:uid="{0B03FB01-C4F2-495B-AE5D-C74A53FFDDD0}">
      <text>
        <r>
          <rPr>
            <b/>
            <sz val="9"/>
            <color indexed="81"/>
            <rFont val="Tahoma"/>
            <family val="2"/>
          </rPr>
          <t>New settings:</t>
        </r>
        <r>
          <rPr>
            <sz val="9"/>
            <color indexed="81"/>
            <rFont val="Tahoma"/>
            <family val="2"/>
          </rPr>
          <t xml:space="preserve">
Automatically calculated values to be used in the next simulation iteration</t>
        </r>
      </text>
    </comment>
    <comment ref="G17" authorId="0" shapeId="0" xr:uid="{56AF84F4-C895-48B7-8ADF-8DE9C97A5E0F}">
      <text>
        <r>
          <rPr>
            <sz val="9"/>
            <color indexed="81"/>
            <rFont val="Tahoma"/>
            <family val="2"/>
          </rPr>
          <t>Starting value of calibrated SSF for first additional calibration simulation (J2 plasticity)</t>
        </r>
      </text>
    </comment>
    <comment ref="H17" authorId="0" shapeId="0" xr:uid="{1DCA53E2-6191-48DF-BA38-B981B308E57F}">
      <text>
        <r>
          <rPr>
            <sz val="9"/>
            <color indexed="81"/>
            <rFont val="Tahoma"/>
            <family val="2"/>
          </rPr>
          <t>Starting value of calibrated ASC ‖ for first additional calibration simulation (J2 plasticity)</t>
        </r>
      </text>
    </comment>
    <comment ref="I17" authorId="0" shapeId="0" xr:uid="{CCBF046D-56B0-46E9-B1A4-D6B51F6E8398}">
      <text>
        <r>
          <rPr>
            <sz val="9"/>
            <color indexed="81"/>
            <rFont val="Tahoma"/>
            <family val="2"/>
          </rPr>
          <t>Starting value of calibrated ASC Ʇ for first additional calibration simulation (J2 plasticity)</t>
        </r>
      </text>
    </comment>
  </commentList>
</comments>
</file>

<file path=xl/sharedStrings.xml><?xml version="1.0" encoding="utf-8"?>
<sst xmlns="http://schemas.openxmlformats.org/spreadsheetml/2006/main" count="323" uniqueCount="60">
  <si>
    <t>SSF</t>
  </si>
  <si>
    <t>1st</t>
  </si>
  <si>
    <t>2nd</t>
  </si>
  <si>
    <t xml:space="preserve">Measurement </t>
  </si>
  <si>
    <t>Distortion (mm)</t>
  </si>
  <si>
    <t>3rd</t>
  </si>
  <si>
    <t>4th</t>
  </si>
  <si>
    <t>Error%</t>
  </si>
  <si>
    <t>5th</t>
  </si>
  <si>
    <t>6th</t>
  </si>
  <si>
    <t>New settings</t>
  </si>
  <si>
    <t>Simulation settings</t>
  </si>
  <si>
    <r>
      <t xml:space="preserve">ASC </t>
    </r>
    <r>
      <rPr>
        <sz val="11"/>
        <color theme="1"/>
        <rFont val="Calibri"/>
        <family val="2"/>
      </rPr>
      <t>‖</t>
    </r>
  </si>
  <si>
    <r>
      <t xml:space="preserve">ASC </t>
    </r>
    <r>
      <rPr>
        <sz val="11"/>
        <color theme="1"/>
        <rFont val="Calibri"/>
        <family val="2"/>
      </rPr>
      <t>Ʇ</t>
    </r>
  </si>
  <si>
    <t>Linear Elastic</t>
  </si>
  <si>
    <t>J2 Plasticity</t>
  </si>
  <si>
    <t>Material</t>
  </si>
  <si>
    <t>Assumed Strain</t>
  </si>
  <si>
    <t>Scan Pattern</t>
  </si>
  <si>
    <t>Thermal Strain</t>
  </si>
  <si>
    <t>A</t>
  </si>
  <si>
    <t>ASC_z</t>
  </si>
  <si>
    <t>Material:</t>
  </si>
  <si>
    <t>Machine:</t>
  </si>
  <si>
    <t>Machine Parameters</t>
  </si>
  <si>
    <t>Scan speed (mm/sec):</t>
  </si>
  <si>
    <t>Laser Power (W):</t>
  </si>
  <si>
    <r>
      <t>Hatch Spacing (</t>
    </r>
    <r>
      <rPr>
        <sz val="11"/>
        <color theme="1"/>
        <rFont val="Calibri"/>
        <family val="2"/>
      </rPr>
      <t>μm):</t>
    </r>
  </si>
  <si>
    <t>Slicing Stripe Width (mm):</t>
  </si>
  <si>
    <t>Layer Thickness ( (μm)):</t>
  </si>
  <si>
    <r>
      <t>Starting Layer Angle (</t>
    </r>
    <r>
      <rPr>
        <sz val="11"/>
        <color theme="1"/>
        <rFont val="Calibri"/>
        <family val="2"/>
      </rPr>
      <t>°):</t>
    </r>
  </si>
  <si>
    <t>Layer Rotation Angle (°):</t>
  </si>
  <si>
    <t>Base Plate Temperature (K):</t>
  </si>
  <si>
    <t>Performed by:</t>
  </si>
  <si>
    <t>ANSYS Additive Calibration Record</t>
  </si>
  <si>
    <t>Date of Measurements:</t>
  </si>
  <si>
    <t>Notes:</t>
  </si>
  <si>
    <t>Geometry
Measurements</t>
  </si>
  <si>
    <t>Geometry Nominal</t>
  </si>
  <si>
    <t>7th</t>
  </si>
  <si>
    <t>Stress Mode</t>
  </si>
  <si>
    <t>Date of Build:</t>
  </si>
  <si>
    <t xml:space="preserve">Summary of Results </t>
  </si>
  <si>
    <t xml:space="preserve">Use this sheet to summarize the results of your calibration. These values of SSF and ASCs are valid for ANSYS Additive simulations using the same material and machine with which the calibration was performed. </t>
  </si>
  <si>
    <t>‖ direction</t>
  </si>
  <si>
    <t>Ʇ direction</t>
  </si>
  <si>
    <r>
      <rPr>
        <sz val="11"/>
        <color theme="1"/>
        <rFont val="Calibri"/>
        <family val="2"/>
      </rPr>
      <t>‖</t>
    </r>
    <r>
      <rPr>
        <sz val="11"/>
        <color theme="1"/>
        <rFont val="Calibri"/>
        <family val="2"/>
        <scheme val="minor"/>
      </rPr>
      <t xml:space="preserve"> direction</t>
    </r>
  </si>
  <si>
    <t>Simulation number</t>
  </si>
  <si>
    <t>Simulation
iteration</t>
  </si>
  <si>
    <t>Simulation iteration</t>
  </si>
  <si>
    <t>rotating</t>
  </si>
  <si>
    <t>direction</t>
  </si>
  <si>
    <t>direciton</t>
  </si>
  <si>
    <t>SSF Calibration for Assumed Strain Simulations</t>
  </si>
  <si>
    <t>SSF and ASCs Calibration for Scan Pattern Simulations</t>
  </si>
  <si>
    <t>SSF and ASCs Calibration for Thermal Strain Simulations</t>
  </si>
  <si>
    <t>SSF Additional Calibration for AS</t>
  </si>
  <si>
    <t>SSF and ASCs Additional Calibration for Scan Pattern Simulations</t>
  </si>
  <si>
    <t>SSF and ASCs Additional Calibration for Thermal Strain Simulations</t>
  </si>
  <si>
    <t>Rotating stripe scan pattern
(or user-customized)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</si>
</sst>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
      <b/>
      <sz val="9"/>
      <color indexed="81"/>
      <name val="Tahoma"/>
      <charset val="1"/>
    </font>
    <font>
      <sz val="8"/>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medium">
        <color auto="1"/>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auto="1"/>
      </left>
      <right style="medium">
        <color auto="1"/>
      </right>
      <top style="thin">
        <color indexed="64"/>
      </top>
      <bottom/>
      <diagonal/>
    </border>
    <border>
      <left style="medium">
        <color auto="1"/>
      </left>
      <right style="medium">
        <color auto="1"/>
      </right>
      <top/>
      <bottom style="thin">
        <color indexed="64"/>
      </bottom>
      <diagonal/>
    </border>
    <border>
      <left style="thick">
        <color theme="4" tint="-0.24994659260841701"/>
      </left>
      <right/>
      <top style="thick">
        <color theme="4" tint="-0.24994659260841701"/>
      </top>
      <bottom style="thin">
        <color indexed="64"/>
      </bottom>
      <diagonal/>
    </border>
    <border>
      <left style="medium">
        <color indexed="64"/>
      </left>
      <right style="medium">
        <color indexed="64"/>
      </right>
      <top style="thick">
        <color theme="4" tint="-0.24994659260841701"/>
      </top>
      <bottom style="thin">
        <color indexed="64"/>
      </bottom>
      <diagonal/>
    </border>
    <border>
      <left style="medium">
        <color indexed="64"/>
      </left>
      <right/>
      <top style="thick">
        <color theme="4" tint="-0.24994659260841701"/>
      </top>
      <bottom style="thin">
        <color indexed="64"/>
      </bottom>
      <diagonal/>
    </border>
    <border>
      <left/>
      <right style="medium">
        <color indexed="64"/>
      </right>
      <top style="thick">
        <color theme="4" tint="-0.24994659260841701"/>
      </top>
      <bottom style="thin">
        <color indexed="64"/>
      </bottom>
      <diagonal/>
    </border>
    <border>
      <left/>
      <right/>
      <top style="thick">
        <color theme="4" tint="-0.24994659260841701"/>
      </top>
      <bottom style="thin">
        <color indexed="64"/>
      </bottom>
      <diagonal/>
    </border>
    <border>
      <left/>
      <right style="thick">
        <color theme="4" tint="-0.24994659260841701"/>
      </right>
      <top style="thick">
        <color theme="4" tint="-0.24994659260841701"/>
      </top>
      <bottom style="thin">
        <color indexed="64"/>
      </bottom>
      <diagonal/>
    </border>
    <border>
      <left style="thick">
        <color theme="4" tint="-0.24994659260841701"/>
      </left>
      <right/>
      <top style="thin">
        <color indexed="64"/>
      </top>
      <bottom style="thin">
        <color indexed="64"/>
      </bottom>
      <diagonal/>
    </border>
    <border>
      <left style="thin">
        <color indexed="64"/>
      </left>
      <right style="thick">
        <color theme="4" tint="-0.24994659260841701"/>
      </right>
      <top style="thin">
        <color indexed="64"/>
      </top>
      <bottom style="thin">
        <color indexed="64"/>
      </bottom>
      <diagonal/>
    </border>
    <border>
      <left style="thin">
        <color indexed="64"/>
      </left>
      <right style="thick">
        <color theme="4" tint="-0.24994659260841701"/>
      </right>
      <top style="thin">
        <color indexed="64"/>
      </top>
      <bottom/>
      <diagonal/>
    </border>
    <border>
      <left style="thin">
        <color indexed="64"/>
      </left>
      <right style="thick">
        <color theme="4" tint="-0.24994659260841701"/>
      </right>
      <top style="medium">
        <color indexed="64"/>
      </top>
      <bottom style="thin">
        <color indexed="64"/>
      </bottom>
      <diagonal/>
    </border>
    <border>
      <left style="thick">
        <color theme="4" tint="-0.24994659260841701"/>
      </left>
      <right/>
      <top style="thin">
        <color indexed="64"/>
      </top>
      <bottom/>
      <diagonal/>
    </border>
    <border>
      <left style="thick">
        <color theme="4" tint="-0.24994659260841701"/>
      </left>
      <right/>
      <top style="thin">
        <color indexed="64"/>
      </top>
      <bottom style="thick">
        <color theme="4" tint="-0.24994659260841701"/>
      </bottom>
      <diagonal/>
    </border>
    <border>
      <left style="medium">
        <color indexed="64"/>
      </left>
      <right/>
      <top/>
      <bottom style="thick">
        <color theme="4" tint="-0.24994659260841701"/>
      </bottom>
      <diagonal/>
    </border>
    <border>
      <left style="medium">
        <color indexed="64"/>
      </left>
      <right style="thin">
        <color indexed="64"/>
      </right>
      <top/>
      <bottom style="thick">
        <color theme="4" tint="-0.24994659260841701"/>
      </bottom>
      <diagonal/>
    </border>
    <border>
      <left style="thin">
        <color indexed="64"/>
      </left>
      <right style="medium">
        <color indexed="64"/>
      </right>
      <top/>
      <bottom style="thick">
        <color theme="4" tint="-0.24994659260841701"/>
      </bottom>
      <diagonal/>
    </border>
    <border>
      <left style="thin">
        <color indexed="64"/>
      </left>
      <right/>
      <top style="thin">
        <color indexed="64"/>
      </top>
      <bottom style="thick">
        <color theme="4" tint="-0.24994659260841701"/>
      </bottom>
      <diagonal/>
    </border>
    <border>
      <left style="thin">
        <color indexed="64"/>
      </left>
      <right style="medium">
        <color indexed="64"/>
      </right>
      <top style="thin">
        <color indexed="64"/>
      </top>
      <bottom style="thick">
        <color theme="4" tint="-0.24994659260841701"/>
      </bottom>
      <diagonal/>
    </border>
    <border>
      <left style="thin">
        <color indexed="64"/>
      </left>
      <right style="thick">
        <color theme="4" tint="-0.24994659260841701"/>
      </right>
      <top style="thin">
        <color indexed="64"/>
      </top>
      <bottom style="thick">
        <color theme="4" tint="-0.24994659260841701"/>
      </bottom>
      <diagonal/>
    </border>
    <border>
      <left style="thick">
        <color theme="4" tint="-0.24994659260841701"/>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style="thick">
        <color theme="4" tint="-0.24994659260841701"/>
      </right>
      <top/>
      <bottom style="thick">
        <color theme="4" tint="-0.24994659260841701"/>
      </bottom>
      <diagonal/>
    </border>
    <border>
      <left style="thin">
        <color indexed="64"/>
      </left>
      <right style="thin">
        <color indexed="64"/>
      </right>
      <top style="thick">
        <color theme="4" tint="-0.24994659260841701"/>
      </top>
      <bottom style="thin">
        <color indexed="64"/>
      </bottom>
      <diagonal/>
    </border>
    <border>
      <left style="thin">
        <color indexed="64"/>
      </left>
      <right/>
      <top style="thick">
        <color theme="4" tint="-0.24994659260841701"/>
      </top>
      <bottom style="thin">
        <color indexed="64"/>
      </bottom>
      <diagonal/>
    </border>
    <border>
      <left style="medium">
        <color indexed="64"/>
      </left>
      <right style="thick">
        <color theme="4" tint="-0.24994659260841701"/>
      </right>
      <top style="thick">
        <color theme="4" tint="-0.24994659260841701"/>
      </top>
      <bottom/>
      <diagonal/>
    </border>
    <border>
      <left style="medium">
        <color indexed="64"/>
      </left>
      <right style="thick">
        <color theme="4" tint="-0.24994659260841701"/>
      </right>
      <top/>
      <bottom style="thin">
        <color indexed="64"/>
      </bottom>
      <diagonal/>
    </border>
    <border>
      <left/>
      <right style="thick">
        <color theme="4" tint="-0.24994659260841701"/>
      </right>
      <top style="thin">
        <color indexed="64"/>
      </top>
      <bottom style="thin">
        <color indexed="64"/>
      </bottom>
      <diagonal/>
    </border>
    <border>
      <left style="thin">
        <color indexed="64"/>
      </left>
      <right style="thin">
        <color indexed="64"/>
      </right>
      <top style="thin">
        <color indexed="64"/>
      </top>
      <bottom style="thick">
        <color theme="4" tint="-0.24994659260841701"/>
      </bottom>
      <diagonal/>
    </border>
    <border>
      <left style="medium">
        <color indexed="64"/>
      </left>
      <right/>
      <top style="thin">
        <color indexed="64"/>
      </top>
      <bottom style="thick">
        <color theme="4" tint="-0.24994659260841701"/>
      </bottom>
      <diagonal/>
    </border>
    <border>
      <left style="medium">
        <color auto="1"/>
      </left>
      <right style="medium">
        <color auto="1"/>
      </right>
      <top/>
      <bottom style="thick">
        <color theme="4" tint="-0.24994659260841701"/>
      </bottom>
      <diagonal/>
    </border>
    <border>
      <left style="medium">
        <color indexed="64"/>
      </left>
      <right style="medium">
        <color indexed="64"/>
      </right>
      <top style="thin">
        <color indexed="64"/>
      </top>
      <bottom style="thick">
        <color theme="4" tint="-0.24994659260841701"/>
      </bottom>
      <diagonal/>
    </border>
    <border>
      <left/>
      <right style="thick">
        <color theme="4" tint="-0.24994659260841701"/>
      </right>
      <top style="thin">
        <color indexed="64"/>
      </top>
      <bottom style="thick">
        <color theme="4" tint="-0.24994659260841701"/>
      </bottom>
      <diagonal/>
    </border>
    <border>
      <left style="thick">
        <color theme="4" tint="-0.24994659260841701"/>
      </left>
      <right style="thin">
        <color indexed="64"/>
      </right>
      <top style="thick">
        <color theme="4" tint="-0.24994659260841701"/>
      </top>
      <bottom/>
      <diagonal/>
    </border>
    <border>
      <left style="thick">
        <color theme="4" tint="-0.24994659260841701"/>
      </left>
      <right style="thin">
        <color indexed="64"/>
      </right>
      <top/>
      <bottom/>
      <diagonal/>
    </border>
    <border>
      <left style="thick">
        <color theme="4" tint="-0.24994659260841701"/>
      </left>
      <right style="thin">
        <color indexed="64"/>
      </right>
      <top/>
      <bottom style="thick">
        <color theme="4" tint="-0.24994659260841701"/>
      </bottom>
      <diagonal/>
    </border>
    <border>
      <left style="thin">
        <color indexed="64"/>
      </left>
      <right style="thin">
        <color indexed="64"/>
      </right>
      <top style="thick">
        <color theme="4" tint="-0.24994659260841701"/>
      </top>
      <bottom/>
      <diagonal/>
    </border>
    <border>
      <left style="medium">
        <color auto="1"/>
      </left>
      <right style="thin">
        <color indexed="64"/>
      </right>
      <top style="thick">
        <color theme="4" tint="-0.24994659260841701"/>
      </top>
      <bottom style="thin">
        <color indexed="64"/>
      </bottom>
      <diagonal/>
    </border>
    <border>
      <left style="thin">
        <color indexed="64"/>
      </left>
      <right style="medium">
        <color auto="1"/>
      </right>
      <top style="thick">
        <color theme="4" tint="-0.24994659260841701"/>
      </top>
      <bottom style="thin">
        <color indexed="64"/>
      </bottom>
      <diagonal/>
    </border>
    <border>
      <left style="medium">
        <color indexed="64"/>
      </left>
      <right style="thin">
        <color indexed="64"/>
      </right>
      <top style="thin">
        <color indexed="64"/>
      </top>
      <bottom style="thick">
        <color theme="4" tint="-0.24994659260841701"/>
      </bottom>
      <diagonal/>
    </border>
    <border>
      <left style="thin">
        <color indexed="64"/>
      </left>
      <right/>
      <top style="thick">
        <color theme="4" tint="-0.24994659260841701"/>
      </top>
      <bottom/>
      <diagonal/>
    </border>
    <border>
      <left/>
      <right style="thick">
        <color theme="4" tint="-0.24994659260841701"/>
      </right>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ck">
        <color theme="4" tint="-0.24994659260841701"/>
      </bottom>
      <diagonal/>
    </border>
    <border>
      <left/>
      <right style="medium">
        <color indexed="64"/>
      </right>
      <top style="medium">
        <color indexed="64"/>
      </top>
      <bottom style="thin">
        <color indexed="64"/>
      </bottom>
      <diagonal/>
    </border>
    <border>
      <left style="thin">
        <color indexed="64"/>
      </left>
      <right style="medium">
        <color indexed="64"/>
      </right>
      <top style="thick">
        <color theme="4" tint="-0.24994659260841701"/>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ck">
        <color theme="4" tint="-0.24994659260841701"/>
      </right>
      <top style="thin">
        <color indexed="64"/>
      </top>
      <bottom/>
      <diagonal/>
    </border>
    <border>
      <left style="medium">
        <color indexed="64"/>
      </left>
      <right style="thick">
        <color theme="4" tint="-0.24994659260841701"/>
      </right>
      <top/>
      <bottom style="thick">
        <color theme="4" tint="-0.24994659260841701"/>
      </bottom>
      <diagonal/>
    </border>
    <border>
      <left/>
      <right style="thin">
        <color indexed="64"/>
      </right>
      <top style="thin">
        <color indexed="64"/>
      </top>
      <bottom style="thick">
        <color theme="4" tint="-0.24994659260841701"/>
      </bottom>
      <diagonal/>
    </border>
    <border>
      <left/>
      <right style="thin">
        <color indexed="64"/>
      </right>
      <top style="thick">
        <color theme="4" tint="-0.24994659260841701"/>
      </top>
      <bottom style="thin">
        <color indexed="64"/>
      </bottom>
      <diagonal/>
    </border>
    <border>
      <left style="thick">
        <color theme="4" tint="-0.24994659260841701"/>
      </left>
      <right style="thin">
        <color theme="1"/>
      </right>
      <top style="thick">
        <color theme="4" tint="-0.24994659260841701"/>
      </top>
      <bottom/>
      <diagonal/>
    </border>
    <border>
      <left style="thick">
        <color theme="4" tint="-0.24994659260841701"/>
      </left>
      <right style="thin">
        <color theme="1"/>
      </right>
      <top/>
      <bottom/>
      <diagonal/>
    </border>
    <border>
      <left style="thick">
        <color theme="4" tint="-0.24994659260841701"/>
      </left>
      <right style="thin">
        <color theme="1"/>
      </right>
      <top/>
      <bottom style="thick">
        <color theme="4" tint="-0.2499465926084170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right style="thin">
        <color indexed="64"/>
      </right>
      <top/>
      <bottom style="thick">
        <color theme="4" tint="-0.24994659260841701"/>
      </bottom>
      <diagonal/>
    </border>
    <border>
      <left style="medium">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 fillId="2" borderId="1">
      <alignment vertical="center"/>
      <protection locked="0"/>
    </xf>
  </cellStyleXfs>
  <cellXfs count="361">
    <xf numFmtId="0" fontId="0" fillId="0" borderId="0" xfId="0"/>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3" borderId="0" xfId="0" applyFill="1"/>
    <xf numFmtId="0" fontId="0" fillId="3" borderId="0" xfId="0" applyFill="1" applyBorder="1" applyAlignment="1">
      <alignment horizontal="center" vertical="center" wrapText="1"/>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14" xfId="0" applyFill="1" applyBorder="1" applyAlignment="1">
      <alignment vertical="center"/>
    </xf>
    <xf numFmtId="0" fontId="4" fillId="3" borderId="0" xfId="0" applyFont="1" applyFill="1" applyAlignment="1">
      <alignment horizontal="right"/>
    </xf>
    <xf numFmtId="0" fontId="5" fillId="3" borderId="0" xfId="0" applyFont="1" applyFill="1" applyAlignment="1">
      <alignment horizontal="center"/>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0" fillId="3" borderId="0" xfId="0" applyFill="1" applyBorder="1"/>
    <xf numFmtId="0" fontId="0" fillId="3" borderId="0" xfId="0" applyFill="1" applyBorder="1" applyAlignment="1">
      <alignment vertical="center" wrapText="1"/>
    </xf>
    <xf numFmtId="0" fontId="0" fillId="0" borderId="21" xfId="0" applyBorder="1" applyAlignment="1">
      <alignment horizontal="center" vertical="center"/>
    </xf>
    <xf numFmtId="0" fontId="0" fillId="3" borderId="17" xfId="0" applyFill="1" applyBorder="1" applyAlignment="1">
      <alignment horizontal="center" vertical="center"/>
    </xf>
    <xf numFmtId="0" fontId="0" fillId="3" borderId="15" xfId="0" applyFill="1" applyBorder="1" applyAlignment="1">
      <alignment horizontal="center" vertical="center"/>
    </xf>
    <xf numFmtId="0" fontId="0" fillId="3" borderId="37" xfId="0" applyFill="1" applyBorder="1" applyAlignment="1">
      <alignment horizontal="center" vertical="center"/>
    </xf>
    <xf numFmtId="2" fontId="0" fillId="3" borderId="0" xfId="0" applyNumberFormat="1" applyFill="1"/>
    <xf numFmtId="0" fontId="2" fillId="3" borderId="0" xfId="0" applyFont="1" applyFill="1"/>
    <xf numFmtId="0" fontId="0" fillId="0" borderId="27" xfId="0" applyBorder="1" applyAlignment="1">
      <alignment horizontal="center" vertical="center"/>
    </xf>
    <xf numFmtId="0" fontId="0" fillId="0" borderId="32" xfId="0" applyBorder="1" applyAlignment="1">
      <alignment horizontal="center" vertical="center"/>
    </xf>
    <xf numFmtId="0" fontId="0" fillId="2" borderId="29"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2" fontId="0" fillId="2" borderId="19" xfId="0" applyNumberFormat="1" applyFill="1" applyBorder="1" applyAlignment="1" applyProtection="1">
      <alignment horizontal="center" vertical="center"/>
      <protection locked="0"/>
    </xf>
    <xf numFmtId="164" fontId="0" fillId="0" borderId="20" xfId="0" applyNumberFormat="1" applyBorder="1" applyAlignment="1" applyProtection="1">
      <alignment horizontal="center" vertical="center"/>
      <protection hidden="1"/>
    </xf>
    <xf numFmtId="0" fontId="0" fillId="0" borderId="40" xfId="0" applyBorder="1" applyAlignment="1">
      <alignment horizontal="center" vertical="center"/>
    </xf>
    <xf numFmtId="164" fontId="0" fillId="0" borderId="30" xfId="0" applyNumberFormat="1" applyBorder="1" applyAlignment="1" applyProtection="1">
      <alignment horizontal="center" vertical="center"/>
      <protection hidden="1"/>
    </xf>
    <xf numFmtId="0" fontId="1" fillId="2" borderId="29" xfId="2" applyBorder="1" applyAlignment="1" applyProtection="1">
      <alignment horizontal="center" vertical="center"/>
      <protection locked="0"/>
    </xf>
    <xf numFmtId="0" fontId="1" fillId="2" borderId="19" xfId="2" applyBorder="1" applyAlignment="1" applyProtection="1">
      <alignment horizontal="center" vertical="center"/>
      <protection locked="0"/>
    </xf>
    <xf numFmtId="0" fontId="0" fillId="1" borderId="17" xfId="0" applyFill="1" applyBorder="1" applyAlignment="1" applyProtection="1">
      <alignment horizontal="center" vertical="center" wrapText="1"/>
      <protection locked="0"/>
    </xf>
    <xf numFmtId="0" fontId="1" fillId="2" borderId="29" xfId="2" applyNumberFormat="1" applyBorder="1" applyAlignment="1" applyProtection="1">
      <alignment horizontal="center" vertical="center"/>
      <protection locked="0"/>
    </xf>
    <xf numFmtId="0" fontId="1" fillId="2" borderId="19" xfId="2" applyNumberFormat="1" applyBorder="1" applyAlignment="1" applyProtection="1">
      <alignment horizontal="center" vertical="center"/>
      <protection locked="0"/>
    </xf>
    <xf numFmtId="0" fontId="0" fillId="3" borderId="0" xfId="0" applyFill="1" applyProtection="1"/>
    <xf numFmtId="165" fontId="0" fillId="3" borderId="0" xfId="0" applyNumberFormat="1" applyFill="1" applyProtection="1"/>
    <xf numFmtId="164" fontId="0" fillId="0" borderId="20" xfId="0" applyNumberFormat="1" applyBorder="1" applyAlignment="1" applyProtection="1">
      <alignment horizontal="center" vertical="center"/>
    </xf>
    <xf numFmtId="0" fontId="0" fillId="0" borderId="1" xfId="0" applyBorder="1" applyAlignment="1" applyProtection="1">
      <alignment horizontal="center" vertical="center"/>
    </xf>
    <xf numFmtId="0" fontId="0" fillId="0" borderId="21" xfId="0" applyBorder="1" applyAlignment="1" applyProtection="1">
      <alignment horizontal="center" vertical="center"/>
    </xf>
    <xf numFmtId="0" fontId="0" fillId="2" borderId="19" xfId="2" applyFont="1" applyBorder="1" applyAlignment="1" applyProtection="1">
      <alignment horizontal="center" vertical="center"/>
      <protection locked="0"/>
    </xf>
    <xf numFmtId="0" fontId="0" fillId="3" borderId="20" xfId="0" applyFill="1" applyBorder="1" applyAlignment="1">
      <alignment horizontal="center" vertical="center"/>
    </xf>
    <xf numFmtId="0" fontId="0" fillId="3" borderId="27"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0" fillId="3" borderId="57" xfId="0" applyFill="1" applyBorder="1" applyAlignment="1">
      <alignment horizontal="center" vertical="center"/>
    </xf>
    <xf numFmtId="0" fontId="4" fillId="0" borderId="60" xfId="0" applyFont="1" applyBorder="1" applyAlignment="1">
      <alignment horizontal="right" vertical="center"/>
    </xf>
    <xf numFmtId="0" fontId="0" fillId="0" borderId="61" xfId="0" applyBorder="1" applyAlignment="1">
      <alignment vertical="center"/>
    </xf>
    <xf numFmtId="0" fontId="4" fillId="0" borderId="62" xfId="0" applyFont="1" applyBorder="1" applyAlignment="1">
      <alignment horizontal="right" vertical="center"/>
    </xf>
    <xf numFmtId="0" fontId="0" fillId="0" borderId="63" xfId="0" applyBorder="1" applyAlignment="1">
      <alignment vertical="center"/>
    </xf>
    <xf numFmtId="0" fontId="0" fillId="0" borderId="62" xfId="0" applyBorder="1" applyAlignment="1">
      <alignment horizontal="right" vertical="center"/>
    </xf>
    <xf numFmtId="0" fontId="0" fillId="0" borderId="64" xfId="0" applyBorder="1" applyAlignment="1">
      <alignment horizontal="right" vertical="center"/>
    </xf>
    <xf numFmtId="0" fontId="0" fillId="0" borderId="65" xfId="0" applyBorder="1" applyAlignment="1">
      <alignment vertical="center"/>
    </xf>
    <xf numFmtId="0" fontId="0" fillId="0" borderId="43" xfId="0" applyBorder="1" applyAlignment="1">
      <alignment horizontal="center" vertical="center"/>
    </xf>
    <xf numFmtId="164" fontId="0" fillId="0" borderId="43" xfId="0" applyNumberFormat="1" applyBorder="1" applyAlignment="1" applyProtection="1">
      <alignment horizontal="center" vertical="center"/>
      <protection hidden="1"/>
    </xf>
    <xf numFmtId="165" fontId="0" fillId="0" borderId="70" xfId="1" applyNumberFormat="1" applyFont="1" applyBorder="1" applyAlignment="1">
      <alignment horizontal="center"/>
    </xf>
    <xf numFmtId="0" fontId="0" fillId="0" borderId="71" xfId="0" applyBorder="1" applyAlignment="1">
      <alignment horizontal="center" vertical="center" wrapText="1"/>
    </xf>
    <xf numFmtId="0" fontId="1" fillId="2" borderId="72" xfId="2" applyBorder="1" applyAlignment="1" applyProtection="1">
      <alignment horizontal="center" vertical="center"/>
      <protection locked="0"/>
    </xf>
    <xf numFmtId="165" fontId="0" fillId="0" borderId="75" xfId="1" applyNumberFormat="1" applyFont="1" applyBorder="1" applyAlignment="1">
      <alignment horizontal="center"/>
    </xf>
    <xf numFmtId="10" fontId="0" fillId="0" borderId="70" xfId="1" applyNumberFormat="1" applyFont="1" applyBorder="1" applyAlignment="1">
      <alignment horizontal="center"/>
    </xf>
    <xf numFmtId="0" fontId="0" fillId="0" borderId="71" xfId="0" applyBorder="1" applyAlignment="1">
      <alignment horizontal="center" vertical="center"/>
    </xf>
    <xf numFmtId="165" fontId="0" fillId="0" borderId="70" xfId="1" applyNumberFormat="1" applyFont="1" applyBorder="1" applyAlignment="1" applyProtection="1">
      <alignment horizontal="center"/>
    </xf>
    <xf numFmtId="2" fontId="0" fillId="2" borderId="72" xfId="0" applyNumberFormat="1" applyFill="1" applyBorder="1" applyAlignment="1" applyProtection="1">
      <alignment horizontal="center" vertical="center"/>
      <protection locked="0"/>
    </xf>
    <xf numFmtId="165" fontId="0" fillId="0" borderId="75" xfId="1" applyNumberFormat="1" applyFont="1" applyBorder="1" applyAlignment="1" applyProtection="1">
      <alignment horizontal="center"/>
    </xf>
    <xf numFmtId="0" fontId="0" fillId="0" borderId="71" xfId="0" applyBorder="1" applyAlignment="1">
      <alignment horizontal="center" vertical="center"/>
    </xf>
    <xf numFmtId="0" fontId="0" fillId="5" borderId="28" xfId="0" applyNumberFormat="1" applyFill="1" applyBorder="1" applyAlignment="1" applyProtection="1">
      <alignment horizontal="center" vertical="center"/>
      <protection locked="0"/>
    </xf>
    <xf numFmtId="10" fontId="0" fillId="0" borderId="70" xfId="1" applyNumberFormat="1" applyFont="1" applyBorder="1" applyAlignment="1" applyProtection="1">
      <alignment horizontal="center"/>
    </xf>
    <xf numFmtId="10" fontId="0" fillId="0" borderId="75" xfId="1" applyNumberFormat="1" applyFont="1" applyBorder="1" applyAlignment="1" applyProtection="1">
      <alignment horizontal="center"/>
    </xf>
    <xf numFmtId="0" fontId="0" fillId="0" borderId="1" xfId="0" applyBorder="1" applyAlignment="1">
      <alignment horizontal="center" vertical="center"/>
    </xf>
    <xf numFmtId="0" fontId="0" fillId="3" borderId="0" xfId="0" applyFill="1" applyBorder="1" applyAlignment="1">
      <alignment horizontal="center" vertical="center" wrapText="1"/>
    </xf>
    <xf numFmtId="0" fontId="0" fillId="0" borderId="71" xfId="0" applyBorder="1" applyAlignment="1">
      <alignment horizontal="center" vertical="center"/>
    </xf>
    <xf numFmtId="0" fontId="0" fillId="0" borderId="3" xfId="0" applyBorder="1" applyAlignment="1">
      <alignment horizontal="center" vertical="center"/>
    </xf>
    <xf numFmtId="0" fontId="0" fillId="0" borderId="25" xfId="0" applyFill="1" applyBorder="1" applyAlignment="1">
      <alignment horizontal="center" vertical="center"/>
    </xf>
    <xf numFmtId="0" fontId="0" fillId="0" borderId="50"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2" borderId="32"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3" borderId="0"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16" xfId="0" applyFill="1" applyBorder="1" applyAlignment="1">
      <alignment horizontal="center" vertical="center"/>
    </xf>
    <xf numFmtId="0" fontId="0" fillId="2" borderId="57"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71" xfId="0" applyBorder="1" applyAlignment="1">
      <alignment horizontal="center" vertical="center"/>
    </xf>
    <xf numFmtId="0" fontId="0" fillId="0" borderId="71" xfId="0" applyBorder="1" applyAlignment="1">
      <alignment horizontal="center" vertical="center" wrapText="1"/>
    </xf>
    <xf numFmtId="0" fontId="0" fillId="0" borderId="0" xfId="0" applyFill="1"/>
    <xf numFmtId="0" fontId="1" fillId="3" borderId="0" xfId="2" applyFill="1" applyBorder="1" applyAlignment="1" applyProtection="1">
      <alignment horizontal="center" vertical="center"/>
      <protection locked="0"/>
    </xf>
    <xf numFmtId="0" fontId="0" fillId="3" borderId="0" xfId="2" applyFont="1" applyFill="1" applyBorder="1" applyAlignment="1" applyProtection="1">
      <alignment horizontal="center" vertical="center"/>
      <protection locked="0"/>
    </xf>
    <xf numFmtId="166" fontId="0" fillId="0" borderId="41" xfId="0" applyNumberFormat="1" applyBorder="1" applyAlignment="1" applyProtection="1">
      <alignment horizontal="center" vertical="center"/>
    </xf>
    <xf numFmtId="166" fontId="0" fillId="0" borderId="30" xfId="0" applyNumberFormat="1" applyBorder="1" applyAlignment="1">
      <alignment horizontal="center" vertical="center"/>
    </xf>
    <xf numFmtId="166" fontId="0" fillId="0" borderId="30" xfId="0" applyNumberFormat="1" applyBorder="1" applyAlignment="1" applyProtection="1">
      <alignment horizontal="center" vertical="center"/>
    </xf>
    <xf numFmtId="166" fontId="0" fillId="0" borderId="30" xfId="0" applyNumberFormat="1" applyBorder="1" applyAlignment="1" applyProtection="1">
      <alignment horizontal="center"/>
    </xf>
    <xf numFmtId="166" fontId="0" fillId="0" borderId="74" xfId="0" applyNumberFormat="1" applyBorder="1" applyAlignment="1" applyProtection="1">
      <alignment horizontal="center"/>
    </xf>
    <xf numFmtId="0" fontId="0" fillId="5" borderId="28" xfId="0" applyNumberFormat="1" applyFill="1" applyBorder="1" applyAlignment="1" applyProtection="1">
      <alignment horizontal="center"/>
      <protection locked="0"/>
    </xf>
    <xf numFmtId="166" fontId="1" fillId="2" borderId="29" xfId="2" applyNumberFormat="1" applyBorder="1" applyAlignment="1" applyProtection="1">
      <alignment horizontal="center" vertical="center"/>
      <protection locked="0"/>
    </xf>
    <xf numFmtId="166" fontId="0" fillId="2" borderId="19" xfId="2" applyNumberFormat="1" applyFont="1" applyBorder="1" applyAlignment="1" applyProtection="1">
      <alignment horizontal="center" vertical="center"/>
      <protection locked="0"/>
    </xf>
    <xf numFmtId="166" fontId="1" fillId="2" borderId="19" xfId="2" applyNumberFormat="1" applyBorder="1" applyAlignment="1" applyProtection="1">
      <alignment horizontal="center" vertical="center"/>
      <protection locked="0"/>
    </xf>
    <xf numFmtId="166" fontId="1" fillId="2" borderId="72" xfId="2" applyNumberFormat="1" applyBorder="1" applyAlignment="1" applyProtection="1">
      <alignment horizontal="center" vertical="center"/>
      <protection locked="0"/>
    </xf>
    <xf numFmtId="0" fontId="0" fillId="0" borderId="1" xfId="0" applyBorder="1" applyAlignment="1">
      <alignment horizontal="center" vertical="center"/>
    </xf>
    <xf numFmtId="0" fontId="0" fillId="3" borderId="0" xfId="0" applyFill="1" applyBorder="1" applyAlignment="1">
      <alignment horizontal="center" vertical="center" wrapText="1"/>
    </xf>
    <xf numFmtId="167" fontId="1" fillId="2" borderId="88" xfId="2" applyNumberFormat="1" applyBorder="1" applyAlignment="1" applyProtection="1">
      <alignment horizontal="center" vertical="center"/>
      <protection locked="0"/>
    </xf>
    <xf numFmtId="0" fontId="0" fillId="2" borderId="88" xfId="2" applyFont="1" applyBorder="1" applyAlignment="1" applyProtection="1">
      <alignment horizontal="center" vertical="center"/>
      <protection locked="0"/>
    </xf>
    <xf numFmtId="0" fontId="0" fillId="2" borderId="2" xfId="0" applyFill="1" applyBorder="1" applyAlignment="1">
      <alignment vertical="center" wrapText="1"/>
    </xf>
    <xf numFmtId="0" fontId="0" fillId="2" borderId="87" xfId="0" applyFill="1" applyBorder="1" applyAlignment="1">
      <alignment vertical="center" wrapText="1"/>
    </xf>
    <xf numFmtId="0" fontId="0" fillId="2" borderId="1" xfId="0" applyFill="1" applyBorder="1" applyAlignment="1">
      <alignment vertical="center" wrapText="1"/>
    </xf>
    <xf numFmtId="0" fontId="1" fillId="2" borderId="30" xfId="2" applyNumberFormat="1" applyBorder="1" applyAlignment="1" applyProtection="1">
      <alignment horizontal="center" vertical="center"/>
      <protection locked="0"/>
    </xf>
    <xf numFmtId="0" fontId="1" fillId="2" borderId="74" xfId="2" applyNumberFormat="1" applyBorder="1" applyAlignment="1" applyProtection="1">
      <alignment horizontal="center" vertical="center"/>
      <protection locked="0"/>
    </xf>
    <xf numFmtId="0" fontId="0" fillId="2" borderId="1" xfId="0" applyFill="1" applyBorder="1" applyAlignment="1">
      <alignment vertical="center"/>
    </xf>
    <xf numFmtId="0" fontId="0" fillId="2" borderId="71" xfId="0" applyFill="1" applyBorder="1" applyAlignment="1">
      <alignment vertical="center"/>
    </xf>
    <xf numFmtId="0" fontId="0" fillId="0" borderId="1" xfId="0" applyBorder="1" applyAlignment="1">
      <alignment horizontal="center" vertical="center"/>
    </xf>
    <xf numFmtId="0" fontId="0" fillId="3" borderId="0" xfId="0" applyFill="1" applyBorder="1" applyAlignment="1">
      <alignment horizontal="center" vertical="center" wrapText="1"/>
    </xf>
    <xf numFmtId="0" fontId="0" fillId="0" borderId="2" xfId="0" applyBorder="1" applyAlignment="1">
      <alignment horizontal="center" vertical="center"/>
    </xf>
    <xf numFmtId="0" fontId="0" fillId="0" borderId="32" xfId="0" applyBorder="1" applyAlignment="1">
      <alignment horizontal="center" vertical="center"/>
    </xf>
    <xf numFmtId="166" fontId="0" fillId="0" borderId="40" xfId="0" applyNumberFormat="1" applyBorder="1" applyAlignment="1">
      <alignment horizontal="center" vertical="center"/>
    </xf>
    <xf numFmtId="166" fontId="0" fillId="0" borderId="74" xfId="0" applyNumberFormat="1" applyBorder="1" applyAlignment="1">
      <alignment horizontal="center" vertical="center"/>
    </xf>
    <xf numFmtId="166" fontId="0" fillId="0" borderId="73" xfId="0" applyNumberFormat="1" applyBorder="1" applyAlignment="1" applyProtection="1">
      <alignment horizontal="center"/>
    </xf>
    <xf numFmtId="0" fontId="0" fillId="0" borderId="1" xfId="0" applyBorder="1" applyAlignment="1">
      <alignment horizontal="center" vertical="center"/>
    </xf>
    <xf numFmtId="0" fontId="0" fillId="0" borderId="7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1" borderId="11" xfId="0" applyFill="1" applyBorder="1" applyAlignment="1" applyProtection="1">
      <alignment horizontal="center" vertical="center" wrapText="1"/>
      <protection locked="0"/>
    </xf>
    <xf numFmtId="0" fontId="0" fillId="1" borderId="1" xfId="0"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0" fillId="2" borderId="71" xfId="0" applyFill="1" applyBorder="1" applyAlignment="1">
      <alignment horizontal="center" vertical="center" wrapText="1"/>
    </xf>
    <xf numFmtId="0" fontId="0" fillId="3" borderId="0" xfId="0" applyFill="1" applyAlignment="1">
      <alignment horizontal="center" vertical="center"/>
    </xf>
    <xf numFmtId="0" fontId="0" fillId="2" borderId="1" xfId="0" applyFill="1" applyBorder="1" applyAlignment="1">
      <alignment horizontal="center" vertical="center"/>
    </xf>
    <xf numFmtId="0" fontId="0" fillId="2" borderId="71" xfId="0" applyFill="1" applyBorder="1" applyAlignment="1">
      <alignment horizontal="center" vertical="center"/>
    </xf>
    <xf numFmtId="0" fontId="0" fillId="1" borderId="2" xfId="0" applyFill="1" applyBorder="1" applyAlignment="1" applyProtection="1">
      <alignment horizontal="center" vertical="center" wrapText="1"/>
      <protection locked="0"/>
    </xf>
    <xf numFmtId="2" fontId="0" fillId="2" borderId="104" xfId="0" applyNumberFormat="1" applyFill="1" applyBorder="1" applyAlignment="1" applyProtection="1">
      <alignment horizontal="center" vertical="center"/>
      <protection locked="0"/>
    </xf>
    <xf numFmtId="2" fontId="0" fillId="2" borderId="31" xfId="0" applyNumberFormat="1" applyFill="1" applyBorder="1" applyAlignment="1" applyProtection="1">
      <alignment horizontal="center" vertical="center"/>
      <protection locked="0"/>
    </xf>
    <xf numFmtId="0" fontId="5" fillId="3" borderId="0" xfId="0" applyFont="1" applyFill="1" applyAlignment="1">
      <alignment horizontal="center"/>
    </xf>
    <xf numFmtId="0" fontId="0" fillId="3" borderId="0" xfId="0" applyFill="1" applyAlignment="1">
      <alignment horizontal="left" wrapText="1"/>
    </xf>
    <xf numFmtId="0" fontId="4" fillId="3" borderId="0"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20" xfId="0" applyFill="1" applyBorder="1" applyAlignment="1">
      <alignment horizontal="center" vertical="center"/>
    </xf>
    <xf numFmtId="0" fontId="0" fillId="3" borderId="27" xfId="0" applyFill="1" applyBorder="1" applyAlignment="1">
      <alignment horizontal="center" vertical="center"/>
    </xf>
    <xf numFmtId="0" fontId="0" fillId="3" borderId="36" xfId="0" applyFill="1" applyBorder="1" applyAlignment="1">
      <alignment horizontal="center" vertical="center"/>
    </xf>
    <xf numFmtId="0" fontId="0" fillId="3" borderId="38" xfId="0" applyFill="1" applyBorder="1" applyAlignment="1">
      <alignment horizontal="center" vertical="center"/>
    </xf>
    <xf numFmtId="0" fontId="0" fillId="3" borderId="54" xfId="0" applyFill="1" applyBorder="1" applyAlignment="1">
      <alignment horizontal="center" vertical="center"/>
    </xf>
    <xf numFmtId="0" fontId="0" fillId="3" borderId="22" xfId="0" applyFill="1" applyBorder="1" applyAlignment="1">
      <alignment horizontal="center" vertical="center"/>
    </xf>
    <xf numFmtId="0" fontId="0" fillId="3" borderId="35" xfId="0" applyFill="1" applyBorder="1" applyAlignment="1">
      <alignment horizontal="center" vertical="center"/>
    </xf>
    <xf numFmtId="0" fontId="0" fillId="3" borderId="55" xfId="0" applyFill="1" applyBorder="1" applyAlignment="1">
      <alignment horizontal="center" vertical="center"/>
    </xf>
    <xf numFmtId="0" fontId="0" fillId="2" borderId="39"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56" xfId="0" applyFill="1" applyBorder="1" applyAlignment="1" applyProtection="1">
      <alignment horizontal="center" vertical="center"/>
      <protection locked="0"/>
    </xf>
    <xf numFmtId="0" fontId="4" fillId="3" borderId="44"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0" fillId="2" borderId="32" xfId="0" applyFill="1" applyBorder="1" applyAlignment="1" applyProtection="1">
      <alignment horizontal="center" vertical="center"/>
      <protection locked="0"/>
    </xf>
    <xf numFmtId="0" fontId="0" fillId="2" borderId="85" xfId="0" applyFill="1" applyBorder="1" applyAlignment="1" applyProtection="1">
      <alignment horizontal="center" vertical="center"/>
      <protection locked="0"/>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66" xfId="0" applyBorder="1" applyAlignment="1">
      <alignment horizontal="center" vertical="center" wrapText="1"/>
    </xf>
    <xf numFmtId="0" fontId="0" fillId="0" borderId="1" xfId="0" applyBorder="1" applyAlignment="1">
      <alignment horizontal="center" vertical="center" wrapText="1"/>
    </xf>
    <xf numFmtId="0" fontId="0" fillId="0" borderId="67" xfId="0" applyBorder="1" applyAlignment="1">
      <alignment horizontal="center" vertical="center"/>
    </xf>
    <xf numFmtId="0" fontId="0" fillId="0" borderId="25" xfId="0" applyBorder="1" applyAlignment="1">
      <alignment horizontal="center" vertical="center"/>
    </xf>
    <xf numFmtId="0" fontId="4" fillId="4" borderId="60" xfId="0" applyFont="1" applyFill="1" applyBorder="1" applyAlignment="1">
      <alignment horizontal="center" vertical="center" textRotation="90"/>
    </xf>
    <xf numFmtId="0" fontId="4" fillId="4" borderId="62" xfId="0" applyFont="1" applyFill="1" applyBorder="1" applyAlignment="1">
      <alignment horizontal="center" vertical="center" textRotation="90"/>
    </xf>
    <xf numFmtId="0" fontId="4" fillId="4" borderId="64" xfId="0" applyFont="1" applyFill="1" applyBorder="1" applyAlignment="1">
      <alignment horizontal="center" vertical="center" textRotation="90"/>
    </xf>
    <xf numFmtId="0" fontId="0" fillId="0" borderId="1" xfId="0" applyBorder="1" applyAlignment="1">
      <alignment horizontal="center" vertical="center"/>
    </xf>
    <xf numFmtId="0" fontId="4" fillId="4" borderId="76" xfId="0" applyFont="1" applyFill="1" applyBorder="1" applyAlignment="1">
      <alignment horizontal="center" vertical="center" textRotation="90"/>
    </xf>
    <xf numFmtId="0" fontId="4" fillId="4" borderId="77" xfId="0" applyFont="1" applyFill="1" applyBorder="1" applyAlignment="1">
      <alignment horizontal="center" vertical="center" textRotation="90"/>
    </xf>
    <xf numFmtId="0" fontId="4" fillId="4" borderId="78" xfId="0" applyFont="1" applyFill="1" applyBorder="1" applyAlignment="1">
      <alignment horizontal="center" vertical="center" textRotation="90"/>
    </xf>
    <xf numFmtId="0" fontId="0" fillId="0" borderId="79" xfId="0" applyBorder="1" applyAlignment="1">
      <alignment horizontal="center" vertical="center" wrapText="1"/>
    </xf>
    <xf numFmtId="0" fontId="0" fillId="0" borderId="3" xfId="0" applyBorder="1" applyAlignment="1">
      <alignment horizontal="center" vertical="center"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0" fillId="3" borderId="0" xfId="0" applyFill="1" applyBorder="1" applyAlignment="1">
      <alignment horizontal="center"/>
    </xf>
    <xf numFmtId="0" fontId="0" fillId="3" borderId="0" xfId="0" applyFill="1" applyBorder="1" applyAlignment="1">
      <alignment horizontal="center" vertical="center" wrapText="1"/>
    </xf>
    <xf numFmtId="0" fontId="0" fillId="0" borderId="15" xfId="0" applyBorder="1" applyAlignment="1">
      <alignment horizontal="center" vertical="center"/>
    </xf>
    <xf numFmtId="166" fontId="0" fillId="0" borderId="20" xfId="0" applyNumberFormat="1" applyBorder="1" applyAlignment="1" applyProtection="1">
      <alignment horizontal="center" vertical="center"/>
    </xf>
    <xf numFmtId="166" fontId="0" fillId="0" borderId="27" xfId="0" applyNumberFormat="1" applyBorder="1" applyAlignment="1" applyProtection="1">
      <alignment horizontal="center" vertical="center"/>
    </xf>
    <xf numFmtId="166" fontId="0" fillId="0" borderId="21" xfId="0" applyNumberFormat="1" applyBorder="1" applyAlignment="1" applyProtection="1">
      <alignment horizontal="center" vertical="center"/>
    </xf>
    <xf numFmtId="166" fontId="0" fillId="0" borderId="58" xfId="0" applyNumberFormat="1" applyBorder="1" applyAlignment="1" applyProtection="1">
      <alignment horizontal="center" vertical="center"/>
    </xf>
    <xf numFmtId="166" fontId="0" fillId="0" borderId="34" xfId="0" applyNumberFormat="1" applyBorder="1" applyAlignment="1" applyProtection="1">
      <alignment horizontal="center" vertical="center"/>
    </xf>
    <xf numFmtId="166" fontId="0" fillId="0" borderId="33" xfId="0" applyNumberFormat="1" applyBorder="1" applyAlignment="1" applyProtection="1">
      <alignment horizontal="center" vertical="center"/>
    </xf>
    <xf numFmtId="166" fontId="0" fillId="0" borderId="32" xfId="0" applyNumberFormat="1" applyBorder="1" applyAlignment="1" applyProtection="1">
      <alignment horizontal="center" vertical="center"/>
    </xf>
    <xf numFmtId="166" fontId="0" fillId="0" borderId="23" xfId="0" applyNumberFormat="1" applyBorder="1" applyAlignment="1" applyProtection="1">
      <alignment horizontal="center" vertical="center"/>
    </xf>
    <xf numFmtId="166" fontId="0" fillId="0" borderId="1" xfId="0" applyNumberFormat="1" applyBorder="1" applyAlignment="1" applyProtection="1">
      <alignment horizontal="center" vertical="center"/>
    </xf>
    <xf numFmtId="166" fontId="0" fillId="0" borderId="71" xfId="0" applyNumberFormat="1" applyBorder="1" applyAlignment="1" applyProtection="1">
      <alignment horizontal="center" vertical="center"/>
    </xf>
    <xf numFmtId="164" fontId="0" fillId="0" borderId="44" xfId="0" applyNumberFormat="1" applyBorder="1" applyAlignment="1" applyProtection="1">
      <alignment horizontal="center" vertical="center"/>
    </xf>
    <xf numFmtId="164" fontId="0" fillId="0" borderId="46" xfId="0" applyNumberFormat="1" applyBorder="1" applyAlignment="1" applyProtection="1">
      <alignment horizontal="center" vertical="center"/>
    </xf>
    <xf numFmtId="164" fontId="0" fillId="0" borderId="45" xfId="0" applyNumberFormat="1" applyBorder="1" applyAlignment="1" applyProtection="1">
      <alignment horizontal="center" vertical="center"/>
    </xf>
    <xf numFmtId="166" fontId="0" fillId="0" borderId="56" xfId="0" applyNumberFormat="1" applyBorder="1" applyAlignment="1" applyProtection="1">
      <alignment horizontal="center" vertical="center"/>
    </xf>
    <xf numFmtId="0" fontId="0" fillId="0" borderId="89" xfId="0" applyBorder="1" applyAlignment="1">
      <alignment horizontal="center" vertical="center"/>
    </xf>
    <xf numFmtId="0" fontId="0" fillId="0" borderId="85" xfId="0"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26" xfId="0" applyBorder="1" applyAlignment="1">
      <alignment horizontal="center" vertical="center"/>
    </xf>
    <xf numFmtId="166" fontId="0" fillId="0" borderId="2" xfId="0" applyNumberFormat="1" applyBorder="1" applyAlignment="1" applyProtection="1">
      <alignment horizontal="center" vertical="center"/>
    </xf>
    <xf numFmtId="166" fontId="0" fillId="0" borderId="3" xfId="0" applyNumberFormat="1" applyBorder="1" applyAlignment="1" applyProtection="1">
      <alignment horizontal="center" vertical="center"/>
    </xf>
    <xf numFmtId="166" fontId="0" fillId="0" borderId="35" xfId="0" applyNumberFormat="1" applyBorder="1" applyAlignment="1" applyProtection="1">
      <alignment horizontal="center" vertical="center"/>
    </xf>
    <xf numFmtId="166" fontId="0" fillId="0" borderId="6" xfId="0" applyNumberFormat="1" applyBorder="1" applyAlignment="1" applyProtection="1">
      <alignment horizontal="center" vertical="center"/>
    </xf>
    <xf numFmtId="0" fontId="0" fillId="0" borderId="25" xfId="0" applyBorder="1" applyAlignment="1">
      <alignment horizontal="left" vertical="center" wrapText="1" indent="1"/>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5" xfId="0" applyBorder="1" applyAlignment="1">
      <alignment horizontal="left" vertical="center" wrapText="1" indent="1"/>
    </xf>
    <xf numFmtId="0" fontId="0" fillId="0" borderId="0" xfId="0" applyBorder="1" applyAlignment="1">
      <alignment horizontal="left" vertical="center" wrapText="1" indent="1"/>
    </xf>
    <xf numFmtId="0" fontId="0" fillId="0" borderId="18" xfId="0" applyBorder="1" applyAlignment="1">
      <alignment horizontal="left" vertical="center" wrapText="1" indent="1"/>
    </xf>
    <xf numFmtId="0" fontId="0" fillId="0" borderId="13" xfId="0" applyBorder="1" applyAlignment="1">
      <alignment horizontal="left" vertical="center" wrapText="1" indent="1"/>
    </xf>
    <xf numFmtId="0" fontId="0" fillId="0" borderId="4" xfId="0" applyBorder="1" applyAlignment="1">
      <alignment horizontal="left" vertical="center" wrapText="1" indent="1"/>
    </xf>
    <xf numFmtId="0" fontId="0" fillId="0" borderId="24" xfId="0" applyBorder="1" applyAlignment="1">
      <alignment horizontal="left" vertical="center" wrapText="1" indent="1"/>
    </xf>
    <xf numFmtId="0" fontId="0" fillId="0" borderId="97" xfId="0" applyFont="1" applyBorder="1" applyAlignment="1">
      <alignment horizontal="center" vertical="center" wrapText="1"/>
    </xf>
    <xf numFmtId="0" fontId="0" fillId="0" borderId="17" xfId="0" applyFont="1" applyBorder="1" applyAlignment="1">
      <alignment horizontal="center" vertical="center" wrapText="1"/>
    </xf>
    <xf numFmtId="2" fontId="0" fillId="5" borderId="7" xfId="0" applyNumberFormat="1" applyFill="1" applyBorder="1" applyAlignment="1" applyProtection="1">
      <alignment horizontal="center" vertical="center"/>
      <protection locked="0"/>
    </xf>
    <xf numFmtId="2" fontId="0" fillId="5" borderId="10" xfId="0" applyNumberFormat="1" applyFill="1" applyBorder="1" applyAlignment="1" applyProtection="1">
      <alignment horizontal="center" vertical="center"/>
      <protection locked="0"/>
    </xf>
    <xf numFmtId="2" fontId="0" fillId="5" borderId="8" xfId="0" applyNumberFormat="1" applyFill="1" applyBorder="1" applyAlignment="1" applyProtection="1">
      <alignment horizontal="center" vertical="center"/>
      <protection locked="0"/>
    </xf>
    <xf numFmtId="2" fontId="0" fillId="5" borderId="11" xfId="0" applyNumberFormat="1" applyFill="1" applyBorder="1" applyAlignment="1" applyProtection="1">
      <alignment horizontal="center" vertical="center"/>
      <protection locked="0"/>
    </xf>
    <xf numFmtId="2" fontId="0" fillId="5" borderId="9" xfId="0" applyNumberFormat="1" applyFill="1" applyBorder="1" applyAlignment="1" applyProtection="1">
      <alignment horizontal="center" vertical="center"/>
      <protection locked="0"/>
    </xf>
    <xf numFmtId="2" fontId="0" fillId="5" borderId="12" xfId="0" applyNumberFormat="1" applyFill="1" applyBorder="1" applyAlignment="1" applyProtection="1">
      <alignment horizontal="center" vertical="center"/>
      <protection locked="0"/>
    </xf>
    <xf numFmtId="0" fontId="0" fillId="0" borderId="80" xfId="0" applyBorder="1" applyAlignment="1">
      <alignment horizontal="center" vertical="center"/>
    </xf>
    <xf numFmtId="0" fontId="0" fillId="0" borderId="66" xfId="0" applyBorder="1" applyAlignment="1">
      <alignment horizontal="center" vertical="center"/>
    </xf>
    <xf numFmtId="0" fontId="0" fillId="0" borderId="81" xfId="0" applyBorder="1" applyAlignment="1">
      <alignment horizontal="center" vertical="center"/>
    </xf>
    <xf numFmtId="164" fontId="0" fillId="0" borderId="80" xfId="0" applyNumberFormat="1" applyBorder="1" applyAlignment="1" applyProtection="1">
      <alignment horizontal="center" vertical="center"/>
      <protection hidden="1"/>
    </xf>
    <xf numFmtId="164" fontId="0" fillId="0" borderId="66" xfId="0" applyNumberFormat="1" applyBorder="1" applyAlignment="1" applyProtection="1">
      <alignment horizontal="center" vertical="center"/>
      <protection hidden="1"/>
    </xf>
    <xf numFmtId="164" fontId="0" fillId="0" borderId="81" xfId="0" applyNumberFormat="1" applyBorder="1" applyAlignment="1" applyProtection="1">
      <alignment horizontal="center" vertical="center"/>
      <protection hidden="1"/>
    </xf>
    <xf numFmtId="0" fontId="0" fillId="0" borderId="79"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wrapText="1"/>
    </xf>
    <xf numFmtId="0" fontId="0" fillId="0" borderId="96" xfId="0" applyBorder="1" applyAlignment="1">
      <alignment horizontal="center" vertical="center" wrapText="1"/>
    </xf>
    <xf numFmtId="0" fontId="0" fillId="0" borderId="79"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1" xfId="0" applyBorder="1" applyAlignment="1">
      <alignment horizontal="center" vertical="center"/>
    </xf>
    <xf numFmtId="166" fontId="0" fillId="0" borderId="17" xfId="0" applyNumberFormat="1" applyBorder="1" applyAlignment="1" applyProtection="1">
      <alignment horizontal="center" vertical="center"/>
    </xf>
    <xf numFmtId="166" fontId="0" fillId="0" borderId="96" xfId="0" applyNumberFormat="1" applyBorder="1" applyAlignment="1" applyProtection="1">
      <alignment horizontal="center" vertical="center"/>
    </xf>
    <xf numFmtId="0" fontId="0" fillId="0" borderId="68" xfId="0" applyBorder="1" applyAlignment="1" applyProtection="1">
      <alignment horizontal="center" vertical="center"/>
    </xf>
    <xf numFmtId="0" fontId="0" fillId="0" borderId="69" xfId="0" applyBorder="1" applyAlignment="1" applyProtection="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4" fillId="4" borderId="98" xfId="0" applyFont="1" applyFill="1" applyBorder="1" applyAlignment="1">
      <alignment horizontal="center" vertical="center" textRotation="90"/>
    </xf>
    <xf numFmtId="0" fontId="4" fillId="4" borderId="99" xfId="0" applyFont="1" applyFill="1" applyBorder="1" applyAlignment="1">
      <alignment horizontal="center" vertical="center" textRotation="90"/>
    </xf>
    <xf numFmtId="0" fontId="4" fillId="4" borderId="100" xfId="0" applyFont="1" applyFill="1" applyBorder="1" applyAlignment="1">
      <alignment horizontal="center" vertical="center" textRotation="90"/>
    </xf>
    <xf numFmtId="0" fontId="0" fillId="0" borderId="101" xfId="0" applyBorder="1" applyAlignment="1">
      <alignment horizontal="center" vertical="center" wrapText="1"/>
    </xf>
    <xf numFmtId="0" fontId="0" fillId="0" borderId="102" xfId="0" applyBorder="1" applyAlignment="1">
      <alignment horizontal="center" vertical="center" wrapText="1"/>
    </xf>
    <xf numFmtId="166" fontId="0" fillId="0" borderId="82" xfId="0" applyNumberFormat="1" applyBorder="1" applyAlignment="1" applyProtection="1">
      <alignment horizontal="center" vertical="center"/>
    </xf>
    <xf numFmtId="0" fontId="0" fillId="0" borderId="61" xfId="0" applyBorder="1" applyAlignment="1" applyProtection="1">
      <alignment horizontal="center" vertical="center"/>
    </xf>
    <xf numFmtId="0" fontId="0" fillId="0" borderId="84" xfId="0" applyBorder="1" applyAlignment="1" applyProtection="1">
      <alignment horizontal="center" vertical="center"/>
    </xf>
    <xf numFmtId="0" fontId="0" fillId="5" borderId="7" xfId="0" applyNumberFormat="1" applyFill="1" applyBorder="1" applyAlignment="1" applyProtection="1">
      <alignment horizontal="center" vertical="center"/>
      <protection locked="0"/>
    </xf>
    <xf numFmtId="0" fontId="0" fillId="5" borderId="10" xfId="0" applyNumberFormat="1" applyFill="1" applyBorder="1" applyAlignment="1" applyProtection="1">
      <alignment horizontal="center" vertical="center"/>
      <protection locked="0"/>
    </xf>
    <xf numFmtId="0" fontId="0" fillId="5" borderId="8" xfId="0" applyNumberFormat="1" applyFill="1" applyBorder="1" applyAlignment="1" applyProtection="1">
      <alignment horizontal="center" vertical="center"/>
      <protection locked="0"/>
    </xf>
    <xf numFmtId="0" fontId="0" fillId="5" borderId="11" xfId="0" applyNumberFormat="1" applyFill="1" applyBorder="1" applyAlignment="1" applyProtection="1">
      <alignment horizontal="center" vertical="center"/>
      <protection locked="0"/>
    </xf>
    <xf numFmtId="0" fontId="0" fillId="5" borderId="9" xfId="0" applyNumberFormat="1" applyFill="1" applyBorder="1" applyAlignment="1" applyProtection="1">
      <alignment horizontal="center" vertical="center"/>
      <protection locked="0"/>
    </xf>
    <xf numFmtId="0" fontId="0" fillId="5" borderId="12" xfId="0" applyNumberFormat="1" applyFill="1" applyBorder="1" applyAlignment="1" applyProtection="1">
      <alignment horizontal="center" vertical="center"/>
      <protection locked="0"/>
    </xf>
    <xf numFmtId="0" fontId="0" fillId="0" borderId="6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83" xfId="0" applyBorder="1" applyAlignment="1">
      <alignment horizontal="center" vertical="center"/>
    </xf>
    <xf numFmtId="0" fontId="0" fillId="0" borderId="5" xfId="0" applyBorder="1" applyAlignment="1">
      <alignment horizontal="center" vertical="center"/>
    </xf>
    <xf numFmtId="164" fontId="0" fillId="0" borderId="80" xfId="0" applyNumberFormat="1" applyBorder="1" applyAlignment="1" applyProtection="1">
      <alignment horizontal="center" vertical="center"/>
    </xf>
    <xf numFmtId="164" fontId="0" fillId="0" borderId="66" xfId="0" applyNumberFormat="1" applyBorder="1" applyAlignment="1" applyProtection="1">
      <alignment horizontal="center" vertical="center"/>
    </xf>
    <xf numFmtId="164" fontId="0" fillId="0" borderId="81" xfId="0" applyNumberFormat="1" applyBorder="1" applyAlignment="1" applyProtection="1">
      <alignment horizontal="center" vertical="center"/>
    </xf>
    <xf numFmtId="0" fontId="0" fillId="0" borderId="71" xfId="0" applyBorder="1" applyAlignment="1">
      <alignment horizontal="center" vertical="center" wrapText="1"/>
    </xf>
    <xf numFmtId="166" fontId="0" fillId="0" borderId="13" xfId="0" applyNumberFormat="1" applyBorder="1" applyAlignment="1" applyProtection="1">
      <alignment horizontal="center" vertical="center"/>
    </xf>
    <xf numFmtId="166" fontId="0" fillId="0" borderId="57" xfId="0" applyNumberFormat="1" applyBorder="1" applyAlignment="1" applyProtection="1">
      <alignment horizontal="center" vertical="center"/>
    </xf>
    <xf numFmtId="166" fontId="0" fillId="0" borderId="27" xfId="0" applyNumberFormat="1" applyFill="1" applyBorder="1" applyAlignment="1" applyProtection="1">
      <alignment horizontal="center" vertical="center"/>
    </xf>
    <xf numFmtId="166" fontId="0" fillId="0" borderId="55" xfId="0" applyNumberFormat="1" applyFill="1" applyBorder="1" applyAlignment="1" applyProtection="1">
      <alignment horizontal="center" vertical="center"/>
    </xf>
    <xf numFmtId="0" fontId="0" fillId="5" borderId="7"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165" fontId="0" fillId="0" borderId="94" xfId="1" applyNumberFormat="1" applyFont="1" applyBorder="1" applyAlignment="1" applyProtection="1">
      <alignment horizontal="center"/>
    </xf>
    <xf numFmtId="165" fontId="0" fillId="0" borderId="95" xfId="1" applyNumberFormat="1" applyFont="1" applyBorder="1" applyAlignment="1" applyProtection="1">
      <alignment horizontal="center"/>
    </xf>
    <xf numFmtId="0" fontId="1" fillId="2" borderId="40" xfId="2" applyNumberFormat="1" applyBorder="1" applyAlignment="1" applyProtection="1">
      <alignment horizontal="center" vertical="center"/>
      <protection locked="0"/>
    </xf>
    <xf numFmtId="0" fontId="1" fillId="2" borderId="41" xfId="2" applyNumberFormat="1" applyBorder="1" applyAlignment="1" applyProtection="1">
      <alignment horizontal="center" vertical="center"/>
      <protection locked="0"/>
    </xf>
    <xf numFmtId="0" fontId="1" fillId="2" borderId="73" xfId="2" applyNumberFormat="1" applyBorder="1" applyAlignment="1" applyProtection="1">
      <alignment horizontal="center" vertical="center"/>
      <protection locked="0"/>
    </xf>
    <xf numFmtId="165" fontId="0" fillId="0" borderId="69" xfId="1" applyNumberFormat="1" applyFont="1" applyBorder="1" applyAlignment="1" applyProtection="1">
      <alignment horizontal="center"/>
    </xf>
    <xf numFmtId="166" fontId="0" fillId="0" borderId="87" xfId="0" applyNumberFormat="1" applyBorder="1" applyAlignment="1" applyProtection="1">
      <alignment horizontal="center" vertical="center"/>
    </xf>
    <xf numFmtId="0" fontId="0" fillId="0" borderId="2" xfId="0" applyBorder="1" applyAlignment="1">
      <alignment horizontal="center" vertical="center"/>
    </xf>
    <xf numFmtId="0" fontId="1" fillId="2" borderId="92" xfId="2" applyNumberFormat="1" applyBorder="1" applyAlignment="1" applyProtection="1">
      <alignment horizontal="center" vertical="center"/>
      <protection locked="0"/>
    </xf>
    <xf numFmtId="2" fontId="0" fillId="2" borderId="92" xfId="0" applyNumberFormat="1" applyFill="1" applyBorder="1" applyAlignment="1" applyProtection="1">
      <alignment horizontal="center" vertical="center"/>
      <protection locked="0"/>
    </xf>
    <xf numFmtId="2" fontId="0" fillId="2" borderId="93" xfId="0" applyNumberFormat="1" applyFill="1" applyBorder="1" applyAlignment="1" applyProtection="1">
      <alignment horizontal="center" vertical="center"/>
      <protection locked="0"/>
    </xf>
    <xf numFmtId="0" fontId="0" fillId="0" borderId="87" xfId="0" applyBorder="1" applyAlignment="1">
      <alignment horizontal="center" vertical="center"/>
    </xf>
    <xf numFmtId="0" fontId="0" fillId="2" borderId="92"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2" xfId="0" applyFill="1" applyBorder="1" applyAlignment="1">
      <alignment horizontal="center" vertical="center"/>
    </xf>
    <xf numFmtId="0" fontId="0" fillId="2" borderId="87" xfId="0" applyFill="1" applyBorder="1" applyAlignment="1">
      <alignment horizontal="center" vertical="center"/>
    </xf>
    <xf numFmtId="0" fontId="0" fillId="2" borderId="3" xfId="0" applyFill="1" applyBorder="1" applyAlignment="1">
      <alignment horizontal="center" vertical="center"/>
    </xf>
    <xf numFmtId="2" fontId="0" fillId="2" borderId="40" xfId="0" applyNumberFormat="1" applyFill="1" applyBorder="1" applyAlignment="1" applyProtection="1">
      <alignment horizontal="center" vertical="center"/>
      <protection locked="0"/>
    </xf>
    <xf numFmtId="2" fontId="0" fillId="2" borderId="73" xfId="0" applyNumberFormat="1" applyFill="1" applyBorder="1" applyAlignment="1" applyProtection="1">
      <alignment horizontal="center" vertical="center"/>
      <protection locked="0"/>
    </xf>
    <xf numFmtId="166" fontId="0" fillId="5" borderId="7" xfId="0" applyNumberFormat="1" applyFill="1" applyBorder="1" applyAlignment="1" applyProtection="1">
      <alignment horizontal="center" vertical="center"/>
      <protection locked="0"/>
    </xf>
    <xf numFmtId="166" fontId="0" fillId="5" borderId="10" xfId="0" applyNumberFormat="1" applyFill="1" applyBorder="1" applyAlignment="1" applyProtection="1">
      <alignment horizontal="center" vertical="center"/>
      <protection locked="0"/>
    </xf>
    <xf numFmtId="166" fontId="0" fillId="5" borderId="8" xfId="0" applyNumberFormat="1" applyFill="1" applyBorder="1" applyAlignment="1" applyProtection="1">
      <alignment horizontal="center" vertical="center"/>
      <protection locked="0"/>
    </xf>
    <xf numFmtId="166" fontId="0" fillId="5" borderId="11" xfId="0" applyNumberFormat="1" applyFill="1" applyBorder="1" applyAlignment="1" applyProtection="1">
      <alignment horizontal="center" vertical="center"/>
      <protection locked="0"/>
    </xf>
    <xf numFmtId="166" fontId="0" fillId="5" borderId="9" xfId="0" applyNumberFormat="1" applyFill="1" applyBorder="1" applyAlignment="1" applyProtection="1">
      <alignment horizontal="center" vertical="center"/>
      <protection locked="0"/>
    </xf>
    <xf numFmtId="166" fontId="0" fillId="5" borderId="12" xfId="0" applyNumberFormat="1" applyFill="1" applyBorder="1" applyAlignment="1" applyProtection="1">
      <alignment horizontal="center" vertical="center"/>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87" xfId="0" applyFill="1" applyBorder="1" applyAlignment="1">
      <alignment horizontal="center" vertical="center" wrapText="1"/>
    </xf>
    <xf numFmtId="0" fontId="0" fillId="2" borderId="93" xfId="0" applyFill="1" applyBorder="1" applyAlignment="1" applyProtection="1">
      <alignment horizontal="center" vertical="center"/>
      <protection locked="0"/>
    </xf>
    <xf numFmtId="0" fontId="2" fillId="0" borderId="2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0" fillId="0" borderId="25" xfId="0" applyBorder="1" applyAlignment="1">
      <alignment horizontal="center" vertical="center" wrapText="1"/>
    </xf>
    <xf numFmtId="0" fontId="0" fillId="0" borderId="14" xfId="0" applyBorder="1" applyAlignment="1">
      <alignment horizontal="center" vertical="center" wrapText="1"/>
    </xf>
    <xf numFmtId="0" fontId="0" fillId="0" borderId="90"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91" xfId="0" applyBorder="1" applyAlignment="1">
      <alignment horizontal="center" vertical="center" wrapText="1"/>
    </xf>
    <xf numFmtId="2" fontId="0" fillId="0" borderId="20" xfId="0" applyNumberFormat="1" applyBorder="1" applyAlignment="1" applyProtection="1">
      <alignment horizontal="center" vertical="center"/>
    </xf>
    <xf numFmtId="2" fontId="0" fillId="0" borderId="1" xfId="0" applyNumberFormat="1" applyBorder="1" applyAlignment="1" applyProtection="1">
      <alignment horizontal="center" vertical="center"/>
    </xf>
    <xf numFmtId="2" fontId="0" fillId="0" borderId="21" xfId="0" applyNumberFormat="1" applyBorder="1" applyAlignment="1" applyProtection="1">
      <alignment horizontal="center" vertical="center"/>
    </xf>
    <xf numFmtId="2" fontId="0" fillId="0" borderId="27" xfId="0" applyNumberFormat="1" applyBorder="1" applyAlignment="1" applyProtection="1">
      <alignment horizontal="center" vertical="center"/>
    </xf>
    <xf numFmtId="2" fontId="0" fillId="0" borderId="2" xfId="0" applyNumberFormat="1" applyBorder="1" applyAlignment="1" applyProtection="1">
      <alignment horizontal="center" vertical="center"/>
    </xf>
    <xf numFmtId="2" fontId="0" fillId="0" borderId="3" xfId="0" applyNumberFormat="1" applyBorder="1" applyAlignment="1" applyProtection="1">
      <alignment horizontal="center" vertical="center"/>
    </xf>
    <xf numFmtId="2" fontId="0" fillId="0" borderId="15" xfId="0" applyNumberFormat="1" applyFill="1" applyBorder="1" applyAlignment="1" applyProtection="1">
      <alignment horizontal="center" vertical="center"/>
    </xf>
    <xf numFmtId="2" fontId="0" fillId="0" borderId="103" xfId="0" applyNumberFormat="1" applyFill="1" applyBorder="1" applyAlignment="1" applyProtection="1">
      <alignment horizontal="center" vertical="center"/>
    </xf>
    <xf numFmtId="2" fontId="0" fillId="0" borderId="71" xfId="0" applyNumberFormat="1" applyBorder="1" applyAlignment="1" applyProtection="1">
      <alignment horizontal="center" vertical="center"/>
    </xf>
    <xf numFmtId="2" fontId="0" fillId="0" borderId="58" xfId="0" applyNumberFormat="1" applyBorder="1" applyAlignment="1" applyProtection="1">
      <alignment horizontal="center" vertical="center"/>
    </xf>
    <xf numFmtId="2" fontId="0" fillId="0" borderId="17" xfId="0" applyNumberFormat="1" applyBorder="1" applyAlignment="1" applyProtection="1">
      <alignment horizontal="center" vertical="center"/>
    </xf>
    <xf numFmtId="2" fontId="0" fillId="0" borderId="15" xfId="0" applyNumberFormat="1" applyBorder="1" applyAlignment="1" applyProtection="1">
      <alignment horizontal="center" vertical="center"/>
    </xf>
    <xf numFmtId="2" fontId="0" fillId="0" borderId="23" xfId="0" applyNumberFormat="1" applyBorder="1" applyAlignment="1" applyProtection="1">
      <alignment horizontal="center" vertical="center"/>
    </xf>
    <xf numFmtId="2" fontId="0" fillId="0" borderId="33" xfId="0" applyNumberFormat="1" applyBorder="1" applyAlignment="1" applyProtection="1">
      <alignment horizontal="center" vertical="center"/>
    </xf>
    <xf numFmtId="2" fontId="0" fillId="5" borderId="1" xfId="0" applyNumberFormat="1" applyFill="1" applyBorder="1" applyAlignment="1" applyProtection="1">
      <alignment horizontal="center" vertical="center"/>
      <protection locked="0"/>
    </xf>
    <xf numFmtId="2" fontId="0" fillId="5" borderId="2" xfId="0" applyNumberFormat="1" applyFill="1" applyBorder="1" applyAlignment="1" applyProtection="1">
      <alignment horizontal="center" vertical="center"/>
      <protection locked="0"/>
    </xf>
    <xf numFmtId="164" fontId="0" fillId="0" borderId="97" xfId="0" applyNumberFormat="1" applyBorder="1" applyAlignment="1" applyProtection="1">
      <alignment horizontal="center" vertical="center"/>
      <protection hidden="1"/>
    </xf>
    <xf numFmtId="164" fontId="0" fillId="0" borderId="17" xfId="0" applyNumberFormat="1" applyBorder="1" applyAlignment="1" applyProtection="1">
      <alignment horizontal="center" vertical="center"/>
      <protection hidden="1"/>
    </xf>
    <xf numFmtId="2" fontId="0" fillId="5" borderId="20" xfId="0" applyNumberFormat="1" applyFill="1" applyBorder="1" applyAlignment="1" applyProtection="1">
      <alignment horizontal="center" vertical="center"/>
      <protection locked="0"/>
    </xf>
    <xf numFmtId="2" fontId="0" fillId="5" borderId="21" xfId="0" applyNumberFormat="1" applyFill="1" applyBorder="1" applyAlignment="1" applyProtection="1">
      <alignment horizontal="center" vertical="center"/>
      <protection locked="0"/>
    </xf>
    <xf numFmtId="2" fontId="0" fillId="5" borderId="27" xfId="0" applyNumberFormat="1" applyFill="1" applyBorder="1" applyAlignment="1" applyProtection="1">
      <alignment horizontal="center" vertical="center"/>
      <protection locked="0"/>
    </xf>
    <xf numFmtId="2" fontId="0" fillId="5" borderId="32" xfId="0" applyNumberFormat="1" applyFill="1" applyBorder="1" applyAlignment="1" applyProtection="1">
      <alignment horizontal="center" vertical="center"/>
      <protection locked="0"/>
    </xf>
    <xf numFmtId="2" fontId="0" fillId="0" borderId="82" xfId="0" applyNumberFormat="1" applyBorder="1" applyAlignment="1" applyProtection="1">
      <alignment horizontal="center" vertical="center"/>
    </xf>
    <xf numFmtId="2" fontId="0" fillId="5" borderId="28" xfId="0" applyNumberFormat="1" applyFill="1" applyBorder="1" applyAlignment="1" applyProtection="1">
      <alignment horizontal="center" vertical="center"/>
      <protection locked="0"/>
    </xf>
    <xf numFmtId="2" fontId="0" fillId="0" borderId="40" xfId="0" applyNumberFormat="1" applyBorder="1" applyAlignment="1">
      <alignment horizontal="center" vertical="center"/>
    </xf>
    <xf numFmtId="2" fontId="0" fillId="0" borderId="73" xfId="0" applyNumberFormat="1" applyBorder="1" applyAlignment="1" applyProtection="1">
      <alignment horizontal="center"/>
    </xf>
    <xf numFmtId="2" fontId="0" fillId="0" borderId="74" xfId="0" applyNumberFormat="1" applyBorder="1" applyAlignment="1">
      <alignment horizontal="center" vertical="center"/>
    </xf>
    <xf numFmtId="2" fontId="0" fillId="0" borderId="13" xfId="0" applyNumberFormat="1" applyBorder="1" applyAlignment="1" applyProtection="1">
      <alignment horizontal="center" vertical="center"/>
    </xf>
    <xf numFmtId="2" fontId="0" fillId="0" borderId="57" xfId="0" applyNumberFormat="1" applyBorder="1" applyAlignment="1" applyProtection="1">
      <alignment horizontal="center" vertical="center"/>
    </xf>
    <xf numFmtId="2" fontId="0" fillId="0" borderId="27" xfId="0" applyNumberFormat="1" applyFill="1" applyBorder="1" applyAlignment="1" applyProtection="1">
      <alignment horizontal="center" vertical="center"/>
    </xf>
    <xf numFmtId="2" fontId="0" fillId="0" borderId="55" xfId="0" applyNumberFormat="1" applyFill="1" applyBorder="1" applyAlignment="1" applyProtection="1">
      <alignment horizontal="center" vertical="center"/>
    </xf>
    <xf numFmtId="165" fontId="0" fillId="0" borderId="94" xfId="1" applyNumberFormat="1" applyFont="1" applyBorder="1" applyAlignment="1" applyProtection="1">
      <alignment horizontal="center" vertical="center"/>
    </xf>
    <xf numFmtId="165" fontId="0" fillId="0" borderId="69" xfId="1" applyNumberFormat="1" applyFont="1" applyBorder="1" applyAlignment="1" applyProtection="1">
      <alignment horizontal="center" vertical="center"/>
    </xf>
    <xf numFmtId="165" fontId="0" fillId="0" borderId="95" xfId="1" applyNumberFormat="1" applyFont="1" applyBorder="1" applyAlignment="1" applyProtection="1">
      <alignment horizontal="center" vertical="center"/>
    </xf>
    <xf numFmtId="2" fontId="0" fillId="5" borderId="28" xfId="0" applyNumberFormat="1" applyFill="1" applyBorder="1" applyAlignment="1" applyProtection="1">
      <alignment horizontal="center"/>
      <protection locked="0"/>
    </xf>
    <xf numFmtId="2" fontId="0" fillId="0" borderId="30" xfId="0" applyNumberFormat="1" applyBorder="1" applyAlignment="1">
      <alignment horizontal="center" vertical="center"/>
    </xf>
    <xf numFmtId="2" fontId="0" fillId="0" borderId="41" xfId="0" applyNumberFormat="1" applyBorder="1" applyAlignment="1" applyProtection="1">
      <alignment horizontal="center" vertical="center"/>
    </xf>
    <xf numFmtId="2" fontId="0" fillId="0" borderId="30" xfId="0" applyNumberFormat="1" applyBorder="1" applyAlignment="1" applyProtection="1">
      <alignment horizontal="center" vertical="center"/>
    </xf>
    <xf numFmtId="2" fontId="0" fillId="0" borderId="30" xfId="0" applyNumberFormat="1" applyBorder="1" applyAlignment="1" applyProtection="1">
      <alignment horizontal="center"/>
    </xf>
    <xf numFmtId="2" fontId="0" fillId="0" borderId="74" xfId="0" applyNumberFormat="1" applyBorder="1" applyAlignment="1" applyProtection="1">
      <alignment horizontal="center" vertical="center"/>
    </xf>
  </cellXfs>
  <cellStyles count="3">
    <cellStyle name="JAO cal sheet" xfId="2" xr:uid="{F0310F53-DF5E-4BAF-97EC-0A8E3E1B0BF3}"/>
    <cellStyle name="Normal" xfId="0" builtinId="0"/>
    <cellStyle name="Percent" xfId="1" builtinId="5"/>
  </cellStyles>
  <dxfs count="0"/>
  <tableStyles count="0" defaultTableStyle="TableStyleMedium2" defaultPivotStyle="PivotStyleLight16"/>
  <colors>
    <mruColors>
      <color rgb="FFFEFFCD"/>
      <color rgb="FFCCFFCC"/>
      <color rgb="FFE1E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257176</xdr:colOff>
      <xdr:row>1</xdr:row>
      <xdr:rowOff>26433</xdr:rowOff>
    </xdr:from>
    <xdr:to>
      <xdr:col>4</xdr:col>
      <xdr:colOff>47625</xdr:colOff>
      <xdr:row>19</xdr:row>
      <xdr:rowOff>9288</xdr:rowOff>
    </xdr:to>
    <xdr:pic>
      <xdr:nvPicPr>
        <xdr:cNvPr id="2" name="Picture 1">
          <a:extLst>
            <a:ext uri="{FF2B5EF4-FFF2-40B4-BE49-F238E27FC236}">
              <a16:creationId xmlns:a16="http://schemas.microsoft.com/office/drawing/2014/main" id="{3F5209E9-C2DE-46C2-8368-F615F9AAB75D}"/>
            </a:ext>
          </a:extLst>
        </xdr:cNvPr>
        <xdr:cNvPicPr>
          <a:picLocks noChangeAspect="1"/>
        </xdr:cNvPicPr>
      </xdr:nvPicPr>
      <xdr:blipFill>
        <a:blip xmlns:r="http://schemas.openxmlformats.org/officeDocument/2006/relationships" r:embed="rId1"/>
        <a:stretch>
          <a:fillRect/>
        </a:stretch>
      </xdr:blipFill>
      <xdr:spPr>
        <a:xfrm>
          <a:off x="257176" y="216933"/>
          <a:ext cx="5686424" cy="3411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190500</xdr:colOff>
      <xdr:row>4</xdr:row>
      <xdr:rowOff>318017</xdr:rowOff>
    </xdr:from>
    <xdr:ext cx="3413760" cy="436786"/>
    <xdr:sp macro="" textlink="">
      <xdr:nvSpPr>
        <xdr:cNvPr id="8" name="TextBox 7">
          <a:extLst>
            <a:ext uri="{FF2B5EF4-FFF2-40B4-BE49-F238E27FC236}">
              <a16:creationId xmlns:a16="http://schemas.microsoft.com/office/drawing/2014/main" id="{B1DBBB40-2803-4988-A5C6-7FFB5D63D2BE}"/>
            </a:ext>
          </a:extLst>
        </xdr:cNvPr>
        <xdr:cNvSpPr txBox="1"/>
      </xdr:nvSpPr>
      <xdr:spPr>
        <a:xfrm>
          <a:off x="4610100" y="1213367"/>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a:t>
          </a:r>
          <a:r>
            <a:rPr lang="en-US" sz="1100" baseline="0"/>
            <a:t> </a:t>
          </a:r>
          <a:r>
            <a:rPr lang="en-US" sz="1100"/>
            <a:t>scan patterns 1 and 2 ( </a:t>
          </a:r>
          <a:r>
            <a:rPr lang="en-US" sz="1100">
              <a:solidFill>
                <a:schemeClr val="tx1"/>
              </a:solidFill>
              <a:effectLst/>
              <a:latin typeface="+mn-lt"/>
              <a:ea typeface="+mn-ea"/>
              <a:cs typeface="+mn-cs"/>
            </a:rPr>
            <a:t>‖ and</a:t>
          </a:r>
          <a:r>
            <a:rPr lang="en-US" sz="1100" baseline="0">
              <a:solidFill>
                <a:schemeClr val="tx1"/>
              </a:solidFill>
              <a:effectLst/>
              <a:latin typeface="+mn-lt"/>
              <a:ea typeface="+mn-ea"/>
              <a:cs typeface="+mn-cs"/>
            </a:rPr>
            <a:t> Ʇ )</a:t>
          </a:r>
          <a:endParaRPr lang="en-US" sz="1100"/>
        </a:p>
      </xdr:txBody>
    </xdr:sp>
    <xdr:clientData/>
  </xdr:oneCellAnchor>
  <xdr:twoCellAnchor editAs="oneCell">
    <xdr:from>
      <xdr:col>9</xdr:col>
      <xdr:colOff>85725</xdr:colOff>
      <xdr:row>2</xdr:row>
      <xdr:rowOff>28575</xdr:rowOff>
    </xdr:from>
    <xdr:to>
      <xdr:col>12</xdr:col>
      <xdr:colOff>66475</xdr:colOff>
      <xdr:row>4</xdr:row>
      <xdr:rowOff>323765</xdr:rowOff>
    </xdr:to>
    <xdr:pic>
      <xdr:nvPicPr>
        <xdr:cNvPr id="2" name="Picture 1">
          <a:extLst>
            <a:ext uri="{FF2B5EF4-FFF2-40B4-BE49-F238E27FC236}">
              <a16:creationId xmlns:a16="http://schemas.microsoft.com/office/drawing/2014/main" id="{E6E39D45-8BB0-4A51-8A1B-19A23DD1BE9A}"/>
            </a:ext>
          </a:extLst>
        </xdr:cNvPr>
        <xdr:cNvPicPr>
          <a:picLocks noChangeAspect="1"/>
        </xdr:cNvPicPr>
      </xdr:nvPicPr>
      <xdr:blipFill>
        <a:blip xmlns:r="http://schemas.openxmlformats.org/officeDocument/2006/relationships" r:embed="rId1"/>
        <a:stretch>
          <a:fillRect/>
        </a:stretch>
      </xdr:blipFill>
      <xdr:spPr>
        <a:xfrm>
          <a:off x="6553200" y="542925"/>
          <a:ext cx="1600000" cy="676190"/>
        </a:xfrm>
        <a:prstGeom prst="rect">
          <a:avLst/>
        </a:prstGeom>
      </xdr:spPr>
    </xdr:pic>
    <xdr:clientData/>
  </xdr:twoCellAnchor>
  <xdr:oneCellAnchor>
    <xdr:from>
      <xdr:col>11</xdr:col>
      <xdr:colOff>414096</xdr:colOff>
      <xdr:row>4</xdr:row>
      <xdr:rowOff>125033</xdr:rowOff>
    </xdr:from>
    <xdr:ext cx="519886" cy="264560"/>
    <xdr:sp macro="" textlink="">
      <xdr:nvSpPr>
        <xdr:cNvPr id="10" name="TextBox 9">
          <a:extLst>
            <a:ext uri="{FF2B5EF4-FFF2-40B4-BE49-F238E27FC236}">
              <a16:creationId xmlns:a16="http://schemas.microsoft.com/office/drawing/2014/main" id="{5AA1885D-2840-42FE-951A-DEDF86A4869D}"/>
            </a:ext>
          </a:extLst>
        </xdr:cNvPr>
        <xdr:cNvSpPr txBox="1"/>
      </xdr:nvSpPr>
      <xdr:spPr>
        <a:xfrm>
          <a:off x="8654985" y="1009329"/>
          <a:ext cx="51988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(90,0)</a:t>
          </a:r>
        </a:p>
      </xdr:txBody>
    </xdr:sp>
    <xdr:clientData/>
  </xdr:oneCellAnchor>
  <xdr:twoCellAnchor editAs="oneCell">
    <xdr:from>
      <xdr:col>6</xdr:col>
      <xdr:colOff>228600</xdr:colOff>
      <xdr:row>2</xdr:row>
      <xdr:rowOff>38100</xdr:rowOff>
    </xdr:from>
    <xdr:to>
      <xdr:col>8</xdr:col>
      <xdr:colOff>247450</xdr:colOff>
      <xdr:row>4</xdr:row>
      <xdr:rowOff>333290</xdr:rowOff>
    </xdr:to>
    <xdr:pic>
      <xdr:nvPicPr>
        <xdr:cNvPr id="4" name="Picture 3">
          <a:extLst>
            <a:ext uri="{FF2B5EF4-FFF2-40B4-BE49-F238E27FC236}">
              <a16:creationId xmlns:a16="http://schemas.microsoft.com/office/drawing/2014/main" id="{C132E58E-E7CA-4434-A58D-3E7951E30EAB}"/>
            </a:ext>
          </a:extLst>
        </xdr:cNvPr>
        <xdr:cNvPicPr>
          <a:picLocks noChangeAspect="1"/>
        </xdr:cNvPicPr>
      </xdr:nvPicPr>
      <xdr:blipFill>
        <a:blip xmlns:r="http://schemas.openxmlformats.org/officeDocument/2006/relationships" r:embed="rId2"/>
        <a:stretch>
          <a:fillRect/>
        </a:stretch>
      </xdr:blipFill>
      <xdr:spPr>
        <a:xfrm>
          <a:off x="4648200" y="552450"/>
          <a:ext cx="1600000" cy="676190"/>
        </a:xfrm>
        <a:prstGeom prst="rect">
          <a:avLst/>
        </a:prstGeom>
      </xdr:spPr>
    </xdr:pic>
    <xdr:clientData/>
  </xdr:twoCellAnchor>
  <xdr:oneCellAnchor>
    <xdr:from>
      <xdr:col>8</xdr:col>
      <xdr:colOff>1346</xdr:colOff>
      <xdr:row>4</xdr:row>
      <xdr:rowOff>136482</xdr:rowOff>
    </xdr:from>
    <xdr:ext cx="448392" cy="264560"/>
    <xdr:sp macro="" textlink="">
      <xdr:nvSpPr>
        <xdr:cNvPr id="9" name="TextBox 8">
          <a:extLst>
            <a:ext uri="{FF2B5EF4-FFF2-40B4-BE49-F238E27FC236}">
              <a16:creationId xmlns:a16="http://schemas.microsoft.com/office/drawing/2014/main" id="{E0DDB0F1-147B-4E89-9C43-A91477C25404}"/>
            </a:ext>
          </a:extLst>
        </xdr:cNvPr>
        <xdr:cNvSpPr txBox="1"/>
      </xdr:nvSpPr>
      <xdr:spPr>
        <a:xfrm>
          <a:off x="5954471" y="1031832"/>
          <a:ext cx="4483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(0,0)</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171450</xdr:colOff>
      <xdr:row>2</xdr:row>
      <xdr:rowOff>47625</xdr:rowOff>
    </xdr:from>
    <xdr:to>
      <xdr:col>12</xdr:col>
      <xdr:colOff>228400</xdr:colOff>
      <xdr:row>4</xdr:row>
      <xdr:rowOff>333290</xdr:rowOff>
    </xdr:to>
    <xdr:pic>
      <xdr:nvPicPr>
        <xdr:cNvPr id="11" name="Picture 10">
          <a:extLst>
            <a:ext uri="{FF2B5EF4-FFF2-40B4-BE49-F238E27FC236}">
              <a16:creationId xmlns:a16="http://schemas.microsoft.com/office/drawing/2014/main" id="{107FFEB4-0124-4F2A-AF08-9278A72AD60B}"/>
            </a:ext>
          </a:extLst>
        </xdr:cNvPr>
        <xdr:cNvPicPr>
          <a:picLocks noChangeAspect="1"/>
        </xdr:cNvPicPr>
      </xdr:nvPicPr>
      <xdr:blipFill>
        <a:blip xmlns:r="http://schemas.openxmlformats.org/officeDocument/2006/relationships" r:embed="rId1"/>
        <a:stretch>
          <a:fillRect/>
        </a:stretch>
      </xdr:blipFill>
      <xdr:spPr>
        <a:xfrm>
          <a:off x="6638925" y="561975"/>
          <a:ext cx="1600000" cy="676190"/>
        </a:xfrm>
        <a:prstGeom prst="rect">
          <a:avLst/>
        </a:prstGeom>
      </xdr:spPr>
    </xdr:pic>
    <xdr:clientData/>
  </xdr:twoCellAnchor>
  <xdr:twoCellAnchor editAs="oneCell">
    <xdr:from>
      <xdr:col>6</xdr:col>
      <xdr:colOff>352425</xdr:colOff>
      <xdr:row>2</xdr:row>
      <xdr:rowOff>38100</xdr:rowOff>
    </xdr:from>
    <xdr:to>
      <xdr:col>8</xdr:col>
      <xdr:colOff>418900</xdr:colOff>
      <xdr:row>4</xdr:row>
      <xdr:rowOff>323765</xdr:rowOff>
    </xdr:to>
    <xdr:pic>
      <xdr:nvPicPr>
        <xdr:cNvPr id="12" name="Picture 11">
          <a:extLst>
            <a:ext uri="{FF2B5EF4-FFF2-40B4-BE49-F238E27FC236}">
              <a16:creationId xmlns:a16="http://schemas.microsoft.com/office/drawing/2014/main" id="{92AC430C-F484-4364-872F-012B3C99F871}"/>
            </a:ext>
          </a:extLst>
        </xdr:cNvPr>
        <xdr:cNvPicPr>
          <a:picLocks noChangeAspect="1"/>
        </xdr:cNvPicPr>
      </xdr:nvPicPr>
      <xdr:blipFill>
        <a:blip xmlns:r="http://schemas.openxmlformats.org/officeDocument/2006/relationships" r:embed="rId2"/>
        <a:stretch>
          <a:fillRect/>
        </a:stretch>
      </xdr:blipFill>
      <xdr:spPr>
        <a:xfrm>
          <a:off x="4772025" y="552450"/>
          <a:ext cx="1600000" cy="676190"/>
        </a:xfrm>
        <a:prstGeom prst="rect">
          <a:avLst/>
        </a:prstGeom>
      </xdr:spPr>
    </xdr:pic>
    <xdr:clientData/>
  </xdr:twoCellAnchor>
  <xdr:oneCellAnchor>
    <xdr:from>
      <xdr:col>11</xdr:col>
      <xdr:colOff>436688</xdr:colOff>
      <xdr:row>4</xdr:row>
      <xdr:rowOff>165467</xdr:rowOff>
    </xdr:from>
    <xdr:ext cx="519886" cy="264560"/>
    <xdr:sp macro="" textlink="">
      <xdr:nvSpPr>
        <xdr:cNvPr id="10" name="TextBox 9">
          <a:extLst>
            <a:ext uri="{FF2B5EF4-FFF2-40B4-BE49-F238E27FC236}">
              <a16:creationId xmlns:a16="http://schemas.microsoft.com/office/drawing/2014/main" id="{46C10A86-3B92-41C5-B99D-6D945231E8CB}"/>
            </a:ext>
          </a:extLst>
        </xdr:cNvPr>
        <xdr:cNvSpPr txBox="1"/>
      </xdr:nvSpPr>
      <xdr:spPr>
        <a:xfrm>
          <a:off x="7932863" y="1070342"/>
          <a:ext cx="51988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(90,0)</a:t>
          </a:r>
        </a:p>
      </xdr:txBody>
    </xdr:sp>
    <xdr:clientData/>
  </xdr:oneCellAnchor>
  <xdr:oneCellAnchor>
    <xdr:from>
      <xdr:col>8</xdr:col>
      <xdr:colOff>275263</xdr:colOff>
      <xdr:row>4</xdr:row>
      <xdr:rowOff>129291</xdr:rowOff>
    </xdr:from>
    <xdr:ext cx="448392" cy="264560"/>
    <xdr:sp macro="" textlink="">
      <xdr:nvSpPr>
        <xdr:cNvPr id="9" name="TextBox 8">
          <a:extLst>
            <a:ext uri="{FF2B5EF4-FFF2-40B4-BE49-F238E27FC236}">
              <a16:creationId xmlns:a16="http://schemas.microsoft.com/office/drawing/2014/main" id="{09C57240-93C6-48C7-8949-30972C8AA5C1}"/>
            </a:ext>
          </a:extLst>
        </xdr:cNvPr>
        <xdr:cNvSpPr txBox="1"/>
      </xdr:nvSpPr>
      <xdr:spPr>
        <a:xfrm>
          <a:off x="6742738" y="1034166"/>
          <a:ext cx="4483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(0,0)</a:t>
          </a:r>
        </a:p>
      </xdr:txBody>
    </xdr:sp>
    <xdr:clientData/>
  </xdr:oneCellAnchor>
  <xdr:oneCellAnchor>
    <xdr:from>
      <xdr:col>6</xdr:col>
      <xdr:colOff>190500</xdr:colOff>
      <xdr:row>4</xdr:row>
      <xdr:rowOff>295275</xdr:rowOff>
    </xdr:from>
    <xdr:ext cx="3413760" cy="436786"/>
    <xdr:sp macro="" textlink="">
      <xdr:nvSpPr>
        <xdr:cNvPr id="18" name="TextBox 17">
          <a:extLst>
            <a:ext uri="{FF2B5EF4-FFF2-40B4-BE49-F238E27FC236}">
              <a16:creationId xmlns:a16="http://schemas.microsoft.com/office/drawing/2014/main" id="{FCBC701D-B16B-4E37-A6A8-7F10E93EB68C}"/>
            </a:ext>
          </a:extLst>
        </xdr:cNvPr>
        <xdr:cNvSpPr txBox="1"/>
      </xdr:nvSpPr>
      <xdr:spPr>
        <a:xfrm>
          <a:off x="5629275" y="1200150"/>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a:t>
          </a:r>
          <a:r>
            <a:rPr lang="en-US" sz="1100" baseline="0"/>
            <a:t> </a:t>
          </a:r>
          <a:r>
            <a:rPr lang="en-US" sz="1100"/>
            <a:t>scan patterns 1 and 2 ( </a:t>
          </a:r>
          <a:r>
            <a:rPr lang="en-US" sz="1100">
              <a:solidFill>
                <a:schemeClr val="tx1"/>
              </a:solidFill>
              <a:effectLst/>
              <a:latin typeface="+mn-lt"/>
              <a:ea typeface="+mn-ea"/>
              <a:cs typeface="+mn-cs"/>
            </a:rPr>
            <a:t>‖ and</a:t>
          </a:r>
          <a:r>
            <a:rPr lang="en-US" sz="1100" baseline="0">
              <a:solidFill>
                <a:schemeClr val="tx1"/>
              </a:solidFill>
              <a:effectLst/>
              <a:latin typeface="+mn-lt"/>
              <a:ea typeface="+mn-ea"/>
              <a:cs typeface="+mn-cs"/>
            </a:rPr>
            <a:t> Ʇ )</a:t>
          </a:r>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268605</xdr:colOff>
      <xdr:row>4</xdr:row>
      <xdr:rowOff>300990</xdr:rowOff>
    </xdr:from>
    <xdr:ext cx="3413760" cy="436786"/>
    <xdr:sp macro="" textlink="">
      <xdr:nvSpPr>
        <xdr:cNvPr id="4" name="TextBox 3">
          <a:extLst>
            <a:ext uri="{FF2B5EF4-FFF2-40B4-BE49-F238E27FC236}">
              <a16:creationId xmlns:a16="http://schemas.microsoft.com/office/drawing/2014/main" id="{ADB4E443-E29F-4805-AD5B-5F55E147435D}"/>
            </a:ext>
          </a:extLst>
        </xdr:cNvPr>
        <xdr:cNvSpPr txBox="1"/>
      </xdr:nvSpPr>
      <xdr:spPr>
        <a:xfrm>
          <a:off x="4688205" y="1205865"/>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 third scan pattern (rotating stripe)</a:t>
          </a:r>
        </a:p>
      </xdr:txBody>
    </xdr:sp>
    <xdr:clientData/>
  </xdr:oneCellAnchor>
  <xdr:twoCellAnchor editAs="oneCell">
    <xdr:from>
      <xdr:col>7</xdr:col>
      <xdr:colOff>66675</xdr:colOff>
      <xdr:row>2</xdr:row>
      <xdr:rowOff>47625</xdr:rowOff>
    </xdr:from>
    <xdr:to>
      <xdr:col>10</xdr:col>
      <xdr:colOff>123625</xdr:colOff>
      <xdr:row>4</xdr:row>
      <xdr:rowOff>333290</xdr:rowOff>
    </xdr:to>
    <xdr:pic>
      <xdr:nvPicPr>
        <xdr:cNvPr id="3" name="Picture 2">
          <a:extLst>
            <a:ext uri="{FF2B5EF4-FFF2-40B4-BE49-F238E27FC236}">
              <a16:creationId xmlns:a16="http://schemas.microsoft.com/office/drawing/2014/main" id="{D1FA9C4E-B887-46EE-B87A-CBF9080D156F}"/>
            </a:ext>
          </a:extLst>
        </xdr:cNvPr>
        <xdr:cNvPicPr>
          <a:picLocks noChangeAspect="1"/>
        </xdr:cNvPicPr>
      </xdr:nvPicPr>
      <xdr:blipFill>
        <a:blip xmlns:r="http://schemas.openxmlformats.org/officeDocument/2006/relationships" r:embed="rId1"/>
        <a:stretch>
          <a:fillRect/>
        </a:stretch>
      </xdr:blipFill>
      <xdr:spPr>
        <a:xfrm>
          <a:off x="5505450" y="561975"/>
          <a:ext cx="1600000" cy="6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304800</xdr:colOff>
      <xdr:row>4</xdr:row>
      <xdr:rowOff>291465</xdr:rowOff>
    </xdr:from>
    <xdr:ext cx="3413760" cy="436786"/>
    <xdr:sp macro="" textlink="">
      <xdr:nvSpPr>
        <xdr:cNvPr id="4" name="TextBox 3">
          <a:extLst>
            <a:ext uri="{FF2B5EF4-FFF2-40B4-BE49-F238E27FC236}">
              <a16:creationId xmlns:a16="http://schemas.microsoft.com/office/drawing/2014/main" id="{1DA933F5-C915-44CC-8FF2-8ABD69050FEE}"/>
            </a:ext>
          </a:extLst>
        </xdr:cNvPr>
        <xdr:cNvSpPr txBox="1"/>
      </xdr:nvSpPr>
      <xdr:spPr>
        <a:xfrm>
          <a:off x="4724400" y="1196340"/>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 third scan pattern (rotating stripe)</a:t>
          </a:r>
        </a:p>
      </xdr:txBody>
    </xdr:sp>
    <xdr:clientData/>
  </xdr:oneCellAnchor>
  <xdr:twoCellAnchor editAs="oneCell">
    <xdr:from>
      <xdr:col>7</xdr:col>
      <xdr:colOff>102870</xdr:colOff>
      <xdr:row>2</xdr:row>
      <xdr:rowOff>38100</xdr:rowOff>
    </xdr:from>
    <xdr:to>
      <xdr:col>10</xdr:col>
      <xdr:colOff>159820</xdr:colOff>
      <xdr:row>4</xdr:row>
      <xdr:rowOff>323765</xdr:rowOff>
    </xdr:to>
    <xdr:pic>
      <xdr:nvPicPr>
        <xdr:cNvPr id="5" name="Picture 4">
          <a:extLst>
            <a:ext uri="{FF2B5EF4-FFF2-40B4-BE49-F238E27FC236}">
              <a16:creationId xmlns:a16="http://schemas.microsoft.com/office/drawing/2014/main" id="{599153AB-77C9-4B2B-A36A-1D2AB94F8F2E}"/>
            </a:ext>
          </a:extLst>
        </xdr:cNvPr>
        <xdr:cNvPicPr>
          <a:picLocks noChangeAspect="1"/>
        </xdr:cNvPicPr>
      </xdr:nvPicPr>
      <xdr:blipFill>
        <a:blip xmlns:r="http://schemas.openxmlformats.org/officeDocument/2006/relationships" r:embed="rId1"/>
        <a:stretch>
          <a:fillRect/>
        </a:stretch>
      </xdr:blipFill>
      <xdr:spPr>
        <a:xfrm>
          <a:off x="5541645" y="552450"/>
          <a:ext cx="1600000" cy="6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E6E6-184F-4E08-94F9-CA6C7B979E89}">
  <dimension ref="B21:P45"/>
  <sheetViews>
    <sheetView tabSelected="1" topLeftCell="A7" zoomScaleNormal="100" workbookViewId="0">
      <selection activeCell="S38" sqref="S38"/>
    </sheetView>
  </sheetViews>
  <sheetFormatPr defaultColWidth="9.140625" defaultRowHeight="15" x14ac:dyDescent="0.25"/>
  <cols>
    <col min="1" max="1" width="5.85546875" style="4" customWidth="1"/>
    <col min="2" max="2" width="28.7109375" style="4" bestFit="1" customWidth="1"/>
    <col min="3" max="3" width="39" style="4" customWidth="1"/>
    <col min="4" max="4" width="14.85546875" style="4" customWidth="1"/>
    <col min="5" max="5" width="15.42578125" style="4" customWidth="1"/>
    <col min="6" max="6" width="13.5703125" style="4" customWidth="1"/>
    <col min="7" max="7" width="11" style="4" customWidth="1"/>
    <col min="8" max="11" width="9.140625" style="4"/>
    <col min="12" max="12" width="8.5703125" style="4" bestFit="1" customWidth="1"/>
    <col min="13" max="13" width="13.28515625" style="4" bestFit="1" customWidth="1"/>
    <col min="14" max="14" width="14.85546875" style="4" bestFit="1" customWidth="1"/>
    <col min="15" max="15" width="12" style="4" bestFit="1" customWidth="1"/>
    <col min="16" max="16" width="14" style="4" bestFit="1" customWidth="1"/>
    <col min="17" max="16384" width="9.140625" style="4"/>
  </cols>
  <sheetData>
    <row r="21" spans="2:16" ht="16.5" customHeight="1" x14ac:dyDescent="0.35">
      <c r="B21" s="141" t="s">
        <v>34</v>
      </c>
      <c r="C21" s="141"/>
      <c r="D21" s="10"/>
      <c r="E21" s="10"/>
      <c r="F21" s="10"/>
    </row>
    <row r="22" spans="2:16" ht="10.5" customHeight="1" thickBot="1" x14ac:dyDescent="0.3"/>
    <row r="23" spans="2:16" ht="18" customHeight="1" thickTop="1" x14ac:dyDescent="0.3">
      <c r="B23" s="49" t="s">
        <v>22</v>
      </c>
      <c r="C23" s="50"/>
      <c r="E23" s="9"/>
    </row>
    <row r="24" spans="2:16" ht="18" customHeight="1" x14ac:dyDescent="0.25">
      <c r="B24" s="51" t="s">
        <v>23</v>
      </c>
      <c r="C24" s="52"/>
    </row>
    <row r="25" spans="2:16" ht="18" customHeight="1" x14ac:dyDescent="0.25">
      <c r="B25" s="51" t="s">
        <v>41</v>
      </c>
      <c r="C25" s="52"/>
      <c r="E25" s="11"/>
      <c r="F25" s="11"/>
      <c r="G25" s="11"/>
      <c r="H25" s="11"/>
      <c r="I25" s="11"/>
    </row>
    <row r="26" spans="2:16" ht="18" customHeight="1" x14ac:dyDescent="0.25">
      <c r="B26" s="51" t="s">
        <v>35</v>
      </c>
      <c r="C26" s="52"/>
      <c r="E26" s="12"/>
      <c r="F26" s="6"/>
      <c r="G26" s="6"/>
      <c r="H26" s="7"/>
      <c r="I26" s="7"/>
    </row>
    <row r="27" spans="2:16" ht="18" customHeight="1" x14ac:dyDescent="0.25">
      <c r="B27" s="51" t="s">
        <v>33</v>
      </c>
      <c r="C27" s="52"/>
      <c r="E27" s="12"/>
      <c r="F27" s="6"/>
      <c r="G27" s="6"/>
      <c r="H27" s="7"/>
      <c r="I27" s="7"/>
    </row>
    <row r="28" spans="2:16" ht="18" customHeight="1" x14ac:dyDescent="0.25">
      <c r="B28" s="51" t="s">
        <v>36</v>
      </c>
      <c r="C28" s="52"/>
      <c r="E28" s="12"/>
      <c r="F28" s="6"/>
      <c r="G28" s="6"/>
      <c r="H28" s="7"/>
      <c r="I28" s="7"/>
    </row>
    <row r="29" spans="2:16" ht="18" customHeight="1" x14ac:dyDescent="0.25">
      <c r="B29" s="51"/>
      <c r="C29" s="52"/>
      <c r="E29" s="12"/>
      <c r="F29" s="6"/>
      <c r="G29" s="6"/>
      <c r="H29" s="7"/>
      <c r="I29" s="7"/>
    </row>
    <row r="30" spans="2:16" ht="18" customHeight="1" x14ac:dyDescent="0.25">
      <c r="B30" s="51" t="s">
        <v>24</v>
      </c>
      <c r="C30" s="52"/>
      <c r="E30" s="12"/>
      <c r="F30" s="6"/>
      <c r="G30" s="6"/>
      <c r="H30" s="7"/>
      <c r="I30" s="7"/>
    </row>
    <row r="31" spans="2:16" ht="18" customHeight="1" x14ac:dyDescent="0.25">
      <c r="B31" s="53" t="s">
        <v>29</v>
      </c>
      <c r="C31" s="52"/>
      <c r="E31" s="12"/>
      <c r="F31" s="6"/>
      <c r="G31" s="6"/>
      <c r="H31" s="7"/>
      <c r="I31" s="7"/>
    </row>
    <row r="32" spans="2:16" ht="18" customHeight="1" x14ac:dyDescent="0.25">
      <c r="B32" s="53" t="s">
        <v>30</v>
      </c>
      <c r="C32" s="52"/>
      <c r="E32" s="12"/>
      <c r="F32" s="6"/>
      <c r="G32" s="6"/>
      <c r="H32" s="7"/>
      <c r="I32" s="7"/>
      <c r="L32" s="11"/>
      <c r="M32" s="11"/>
      <c r="N32" s="11"/>
      <c r="O32" s="11"/>
      <c r="P32" s="11"/>
    </row>
    <row r="33" spans="2:16" ht="18" customHeight="1" x14ac:dyDescent="0.25">
      <c r="B33" s="53" t="s">
        <v>31</v>
      </c>
      <c r="C33" s="52"/>
      <c r="L33" s="12"/>
      <c r="M33" s="6"/>
      <c r="N33" s="6"/>
      <c r="O33" s="7"/>
      <c r="P33" s="7"/>
    </row>
    <row r="34" spans="2:16" ht="18" customHeight="1" x14ac:dyDescent="0.25">
      <c r="B34" s="53" t="s">
        <v>27</v>
      </c>
      <c r="C34" s="52"/>
      <c r="L34" s="12"/>
      <c r="M34" s="6"/>
      <c r="N34" s="6"/>
      <c r="O34" s="7"/>
      <c r="P34" s="7"/>
    </row>
    <row r="35" spans="2:16" ht="18" customHeight="1" x14ac:dyDescent="0.25">
      <c r="B35" s="53" t="s">
        <v>28</v>
      </c>
      <c r="C35" s="52"/>
      <c r="L35" s="12"/>
      <c r="M35" s="6"/>
      <c r="N35" s="6"/>
      <c r="O35" s="7"/>
      <c r="P35" s="7"/>
    </row>
    <row r="36" spans="2:16" ht="18" customHeight="1" x14ac:dyDescent="0.25">
      <c r="B36" s="53" t="s">
        <v>26</v>
      </c>
      <c r="C36" s="52"/>
      <c r="L36" s="12"/>
      <c r="M36" s="6"/>
      <c r="N36" s="6"/>
      <c r="O36" s="7"/>
      <c r="P36" s="7"/>
    </row>
    <row r="37" spans="2:16" ht="18" customHeight="1" x14ac:dyDescent="0.25">
      <c r="B37" s="53" t="s">
        <v>25</v>
      </c>
      <c r="C37" s="52"/>
      <c r="L37" s="12"/>
      <c r="M37" s="6"/>
      <c r="N37" s="6"/>
      <c r="O37" s="7"/>
      <c r="P37" s="7"/>
    </row>
    <row r="38" spans="2:16" ht="18" customHeight="1" thickBot="1" x14ac:dyDescent="0.3">
      <c r="B38" s="54" t="s">
        <v>32</v>
      </c>
      <c r="C38" s="55"/>
      <c r="L38" s="12"/>
      <c r="M38" s="6"/>
      <c r="N38" s="6"/>
      <c r="O38" s="7"/>
      <c r="P38" s="7"/>
    </row>
    <row r="39" spans="2:16" ht="15.75" thickTop="1" x14ac:dyDescent="0.25">
      <c r="L39" s="12"/>
      <c r="M39" s="6"/>
      <c r="N39" s="6"/>
      <c r="O39" s="7"/>
      <c r="P39" s="7"/>
    </row>
    <row r="45" spans="2:16" x14ac:dyDescent="0.25">
      <c r="E45" s="13"/>
    </row>
  </sheetData>
  <mergeCells count="1">
    <mergeCell ref="B21:C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C9F4B-932B-4182-BB4A-5ADF90616004}">
  <dimension ref="B1:I12"/>
  <sheetViews>
    <sheetView workbookViewId="0">
      <selection activeCell="B34" sqref="B34"/>
    </sheetView>
  </sheetViews>
  <sheetFormatPr defaultColWidth="9.140625" defaultRowHeight="15" x14ac:dyDescent="0.25"/>
  <cols>
    <col min="1" max="1" width="5.28515625" style="4" customWidth="1"/>
    <col min="2" max="2" width="13.42578125" style="4" customWidth="1"/>
    <col min="3" max="3" width="16.7109375" style="4" customWidth="1"/>
    <col min="4" max="9" width="14.7109375" style="4" customWidth="1"/>
    <col min="10" max="16384" width="9.140625" style="4"/>
  </cols>
  <sheetData>
    <row r="1" spans="2:9" ht="20.100000000000001" customHeight="1" x14ac:dyDescent="0.25"/>
    <row r="2" spans="2:9" ht="30" customHeight="1" thickBot="1" x14ac:dyDescent="0.3">
      <c r="B2" s="143" t="s">
        <v>42</v>
      </c>
      <c r="C2" s="143"/>
      <c r="D2" s="143"/>
      <c r="E2" s="143"/>
      <c r="F2" s="143"/>
      <c r="G2" s="143"/>
      <c r="H2" s="143"/>
      <c r="I2" s="143"/>
    </row>
    <row r="3" spans="2:9" ht="19.5" thickTop="1" x14ac:dyDescent="0.25">
      <c r="B3" s="46" t="s">
        <v>16</v>
      </c>
      <c r="C3" s="47" t="s">
        <v>40</v>
      </c>
      <c r="D3" s="160" t="s">
        <v>17</v>
      </c>
      <c r="E3" s="161"/>
      <c r="F3" s="162" t="s">
        <v>18</v>
      </c>
      <c r="G3" s="162"/>
      <c r="H3" s="160" t="s">
        <v>19</v>
      </c>
      <c r="I3" s="163"/>
    </row>
    <row r="4" spans="2:9" x14ac:dyDescent="0.25">
      <c r="B4" s="144" t="s">
        <v>20</v>
      </c>
      <c r="C4" s="147" t="s">
        <v>14</v>
      </c>
      <c r="D4" s="149" t="s">
        <v>0</v>
      </c>
      <c r="E4" s="164"/>
      <c r="F4" s="16" t="s">
        <v>0</v>
      </c>
      <c r="G4" s="80"/>
      <c r="H4" s="40" t="s">
        <v>0</v>
      </c>
      <c r="I4" s="83"/>
    </row>
    <row r="5" spans="2:9" x14ac:dyDescent="0.25">
      <c r="B5" s="144"/>
      <c r="C5" s="147"/>
      <c r="D5" s="149"/>
      <c r="E5" s="158"/>
      <c r="F5" s="16" t="s">
        <v>12</v>
      </c>
      <c r="G5" s="80"/>
      <c r="H5" s="40" t="s">
        <v>12</v>
      </c>
      <c r="I5" s="83"/>
    </row>
    <row r="6" spans="2:9" x14ac:dyDescent="0.25">
      <c r="B6" s="144"/>
      <c r="C6" s="147"/>
      <c r="D6" s="149"/>
      <c r="E6" s="158"/>
      <c r="F6" s="16" t="s">
        <v>13</v>
      </c>
      <c r="G6" s="80"/>
      <c r="H6" s="40" t="s">
        <v>13</v>
      </c>
      <c r="I6" s="83"/>
    </row>
    <row r="7" spans="2:9" ht="15.75" thickBot="1" x14ac:dyDescent="0.3">
      <c r="B7" s="144"/>
      <c r="C7" s="148"/>
      <c r="D7" s="150"/>
      <c r="E7" s="165"/>
      <c r="F7" s="17" t="s">
        <v>21</v>
      </c>
      <c r="G7" s="75">
        <v>1</v>
      </c>
      <c r="H7" s="41" t="s">
        <v>21</v>
      </c>
      <c r="I7" s="76">
        <v>1</v>
      </c>
    </row>
    <row r="8" spans="2:9" x14ac:dyDescent="0.25">
      <c r="B8" s="144"/>
      <c r="C8" s="151" t="s">
        <v>15</v>
      </c>
      <c r="D8" s="154" t="s">
        <v>0</v>
      </c>
      <c r="E8" s="157"/>
      <c r="F8" s="18" t="s">
        <v>0</v>
      </c>
      <c r="G8" s="81"/>
      <c r="H8" s="18" t="s">
        <v>0</v>
      </c>
      <c r="I8" s="84"/>
    </row>
    <row r="9" spans="2:9" x14ac:dyDescent="0.25">
      <c r="B9" s="144"/>
      <c r="C9" s="152"/>
      <c r="D9" s="155"/>
      <c r="E9" s="158"/>
      <c r="F9" s="16" t="s">
        <v>12</v>
      </c>
      <c r="G9" s="82"/>
      <c r="H9" s="16" t="s">
        <v>12</v>
      </c>
      <c r="I9" s="83"/>
    </row>
    <row r="10" spans="2:9" x14ac:dyDescent="0.25">
      <c r="B10" s="145"/>
      <c r="C10" s="152"/>
      <c r="D10" s="155"/>
      <c r="E10" s="158"/>
      <c r="F10" s="16" t="s">
        <v>13</v>
      </c>
      <c r="G10" s="79"/>
      <c r="H10" s="16" t="s">
        <v>13</v>
      </c>
      <c r="I10" s="85"/>
    </row>
    <row r="11" spans="2:9" ht="15.75" thickBot="1" x14ac:dyDescent="0.3">
      <c r="B11" s="146"/>
      <c r="C11" s="153"/>
      <c r="D11" s="156"/>
      <c r="E11" s="159"/>
      <c r="F11" s="48" t="s">
        <v>21</v>
      </c>
      <c r="G11" s="77">
        <v>1</v>
      </c>
      <c r="H11" s="48" t="s">
        <v>21</v>
      </c>
      <c r="I11" s="78">
        <v>1</v>
      </c>
    </row>
    <row r="12" spans="2:9" ht="40.5" customHeight="1" thickTop="1" x14ac:dyDescent="0.25">
      <c r="B12" s="142" t="s">
        <v>43</v>
      </c>
      <c r="C12" s="142"/>
      <c r="D12" s="142"/>
      <c r="E12" s="142"/>
      <c r="F12" s="142"/>
      <c r="G12" s="142"/>
      <c r="H12" s="142"/>
      <c r="I12" s="142"/>
    </row>
  </sheetData>
  <mergeCells count="12">
    <mergeCell ref="B12:I12"/>
    <mergeCell ref="B2:I2"/>
    <mergeCell ref="B4:B11"/>
    <mergeCell ref="C4:C7"/>
    <mergeCell ref="D4:D7"/>
    <mergeCell ref="C8:C11"/>
    <mergeCell ref="D8:D11"/>
    <mergeCell ref="E8:E11"/>
    <mergeCell ref="D3:E3"/>
    <mergeCell ref="F3:G3"/>
    <mergeCell ref="H3:I3"/>
    <mergeCell ref="E4:E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73739-BE97-4677-9740-3271E328F626}">
  <dimension ref="B1:K35"/>
  <sheetViews>
    <sheetView zoomScaleNormal="100" workbookViewId="0">
      <selection activeCell="B34" sqref="B34"/>
    </sheetView>
  </sheetViews>
  <sheetFormatPr defaultColWidth="9.140625" defaultRowHeight="15" x14ac:dyDescent="0.25"/>
  <cols>
    <col min="1" max="1" width="4.5703125" style="4" customWidth="1"/>
    <col min="2" max="2" width="9.140625" style="4"/>
    <col min="3" max="4" width="12.5703125" style="4" customWidth="1"/>
    <col min="5" max="5" width="16" style="4" bestFit="1" customWidth="1"/>
    <col min="6" max="6" width="18.28515625" style="4" bestFit="1" customWidth="1"/>
    <col min="7" max="7" width="18.42578125" style="4" bestFit="1" customWidth="1"/>
    <col min="8" max="8" width="14.7109375" style="4" customWidth="1"/>
    <col min="9" max="9" width="12.7109375" style="4" customWidth="1"/>
    <col min="10" max="16384" width="9.140625" style="4"/>
  </cols>
  <sheetData>
    <row r="1" spans="2:11" ht="20.25" customHeight="1" x14ac:dyDescent="0.25">
      <c r="C1" s="183"/>
      <c r="D1" s="183"/>
      <c r="E1" s="183"/>
      <c r="F1" s="183"/>
      <c r="G1" s="183"/>
      <c r="H1" s="13"/>
      <c r="I1" s="13"/>
    </row>
    <row r="2" spans="2:11" ht="26.1" customHeight="1" x14ac:dyDescent="0.25">
      <c r="C2" s="181" t="s">
        <v>53</v>
      </c>
      <c r="D2" s="181"/>
      <c r="E2" s="181"/>
      <c r="F2" s="182"/>
    </row>
    <row r="3" spans="2:11" ht="14.45" customHeight="1" x14ac:dyDescent="0.25">
      <c r="C3" s="171"/>
      <c r="D3" s="185"/>
      <c r="E3" s="1" t="s">
        <v>4</v>
      </c>
      <c r="F3" s="14"/>
      <c r="G3" s="14"/>
      <c r="H3" s="14"/>
    </row>
    <row r="4" spans="2:11" ht="15" customHeight="1" thickBot="1" x14ac:dyDescent="0.3">
      <c r="C4" s="169" t="s">
        <v>38</v>
      </c>
      <c r="D4" s="169"/>
      <c r="E4" s="31"/>
      <c r="F4" s="14"/>
      <c r="G4" s="14"/>
      <c r="H4" s="14"/>
    </row>
    <row r="5" spans="2:11" ht="30.75" customHeight="1" x14ac:dyDescent="0.25">
      <c r="C5" s="169" t="s">
        <v>3</v>
      </c>
      <c r="D5" s="169"/>
      <c r="E5" s="110"/>
      <c r="F5" s="14"/>
      <c r="G5" s="14"/>
      <c r="H5" s="14"/>
    </row>
    <row r="6" spans="2:11" ht="15.75" thickBot="1" x14ac:dyDescent="0.3">
      <c r="C6" s="184"/>
      <c r="D6" s="184"/>
      <c r="E6" s="184"/>
      <c r="F6" s="184"/>
      <c r="G6" s="184"/>
      <c r="H6" s="184"/>
      <c r="I6" s="184"/>
    </row>
    <row r="7" spans="2:11" ht="21.95" customHeight="1" thickTop="1" x14ac:dyDescent="0.25">
      <c r="B7" s="172" t="s">
        <v>14</v>
      </c>
      <c r="C7" s="168" t="s">
        <v>48</v>
      </c>
      <c r="D7" s="179" t="s">
        <v>47</v>
      </c>
      <c r="E7" s="170" t="s">
        <v>4</v>
      </c>
      <c r="F7" s="56" t="s">
        <v>11</v>
      </c>
      <c r="G7" s="57" t="s">
        <v>10</v>
      </c>
      <c r="H7" s="166" t="s">
        <v>7</v>
      </c>
    </row>
    <row r="8" spans="2:11" ht="21.95" customHeight="1" thickBot="1" x14ac:dyDescent="0.3">
      <c r="B8" s="173"/>
      <c r="C8" s="175"/>
      <c r="D8" s="180"/>
      <c r="E8" s="171"/>
      <c r="F8" s="27" t="s">
        <v>0</v>
      </c>
      <c r="G8" s="28" t="s">
        <v>0</v>
      </c>
      <c r="H8" s="167"/>
    </row>
    <row r="9" spans="2:11" ht="21.75" customHeight="1" thickBot="1" x14ac:dyDescent="0.3">
      <c r="B9" s="173"/>
      <c r="C9" s="42" t="s">
        <v>1</v>
      </c>
      <c r="D9" s="87"/>
      <c r="E9" s="29"/>
      <c r="F9" s="68">
        <v>1</v>
      </c>
      <c r="G9" s="123" t="str">
        <f>IF(E9="","",MAX($E$5/E9*F9,0.1))</f>
        <v/>
      </c>
      <c r="H9" s="58" t="str">
        <f>IF(E9="","",(ABS(E9-$E$5)/$E$5))</f>
        <v/>
      </c>
    </row>
    <row r="10" spans="2:11" ht="21.95" customHeight="1" thickBot="1" x14ac:dyDescent="0.3">
      <c r="B10" s="174"/>
      <c r="C10" s="59" t="s">
        <v>2</v>
      </c>
      <c r="D10" s="88"/>
      <c r="E10" s="60"/>
      <c r="F10" s="125" t="str">
        <f>G9</f>
        <v/>
      </c>
      <c r="G10" s="124" t="str">
        <f>IF(E10="","",MAX($E$5/E10*F10,0.1))</f>
        <v/>
      </c>
      <c r="H10" s="61" t="str">
        <f>IF(E10="","",(ABS(E10-$E$5)/$E$5))</f>
        <v/>
      </c>
    </row>
    <row r="11" spans="2:11" ht="15.75" thickTop="1" x14ac:dyDescent="0.25"/>
    <row r="12" spans="2:11" ht="15.75" thickBot="1" x14ac:dyDescent="0.3"/>
    <row r="13" spans="2:11" ht="15" customHeight="1" thickTop="1" x14ac:dyDescent="0.25">
      <c r="B13" s="176" t="s">
        <v>15</v>
      </c>
      <c r="C13" s="168" t="s">
        <v>49</v>
      </c>
      <c r="D13" s="179" t="s">
        <v>47</v>
      </c>
      <c r="E13" s="170" t="s">
        <v>4</v>
      </c>
      <c r="F13" s="56" t="s">
        <v>11</v>
      </c>
      <c r="G13" s="57" t="s">
        <v>10</v>
      </c>
      <c r="H13" s="166" t="s">
        <v>7</v>
      </c>
    </row>
    <row r="14" spans="2:11" ht="15.75" thickBot="1" x14ac:dyDescent="0.3">
      <c r="B14" s="177"/>
      <c r="C14" s="169"/>
      <c r="D14" s="180"/>
      <c r="E14" s="171"/>
      <c r="F14" s="27" t="s">
        <v>0</v>
      </c>
      <c r="G14" s="28" t="s">
        <v>0</v>
      </c>
      <c r="H14" s="167"/>
    </row>
    <row r="15" spans="2:11" ht="15.75" thickBot="1" x14ac:dyDescent="0.3">
      <c r="B15" s="177"/>
      <c r="C15" s="43" t="s">
        <v>1</v>
      </c>
      <c r="D15" s="89"/>
      <c r="E15" s="104"/>
      <c r="F15" s="103">
        <v>1</v>
      </c>
      <c r="G15" s="99" t="str">
        <f>IF(E15="","",MAX($E$5/E15*F15,0.1))</f>
        <v/>
      </c>
      <c r="H15" s="62" t="str">
        <f t="shared" ref="H15:H18" si="0">IF(E15="","",ABS(E15-$E$5)/$E$5)</f>
        <v/>
      </c>
    </row>
    <row r="16" spans="2:11" x14ac:dyDescent="0.25">
      <c r="B16" s="177"/>
      <c r="C16" s="43" t="s">
        <v>2</v>
      </c>
      <c r="D16" s="89"/>
      <c r="E16" s="105"/>
      <c r="F16" s="98" t="str">
        <f>IF(G15&lt;1,0.002,G15)</f>
        <v/>
      </c>
      <c r="G16" s="100" t="str">
        <f>IF(E16="","",MAX((E$5-E15)*(F16-F15)/(E16-E15)+F15,0.1))</f>
        <v/>
      </c>
      <c r="H16" s="69" t="str">
        <f>IF(E16="","",ABS(E16-$E$5)/$E$5)</f>
        <v/>
      </c>
      <c r="K16" s="13"/>
    </row>
    <row r="17" spans="2:8" x14ac:dyDescent="0.25">
      <c r="B17" s="177"/>
      <c r="C17" s="43" t="s">
        <v>5</v>
      </c>
      <c r="D17" s="89"/>
      <c r="E17" s="106"/>
      <c r="F17" s="101" t="str">
        <f>G16</f>
        <v/>
      </c>
      <c r="G17" s="100" t="str">
        <f>IF(E17="","",MAX((E$5-E16)*(F17-F16)/(E17-E16)+F16,0.1))</f>
        <v/>
      </c>
      <c r="H17" s="69" t="str">
        <f t="shared" si="0"/>
        <v/>
      </c>
    </row>
    <row r="18" spans="2:8" x14ac:dyDescent="0.25">
      <c r="B18" s="177"/>
      <c r="C18" s="43" t="s">
        <v>6</v>
      </c>
      <c r="D18" s="89"/>
      <c r="E18" s="106"/>
      <c r="F18" s="101" t="str">
        <f>IF(E17="","",IF(E17&gt;E$5,(E$5-E$16)*(F17-F$16)/(E17-E$16)+F$16,((E$5-E$15)*(F17-F$15)/(E17-E$15)+F$15)))</f>
        <v/>
      </c>
      <c r="G18" s="100" t="str">
        <f>IF(E18="","",MAX((E$5-E17)*(F18-F17)/(E18-E17)+F17,0.1))</f>
        <v/>
      </c>
      <c r="H18" s="69" t="str">
        <f t="shared" si="0"/>
        <v/>
      </c>
    </row>
    <row r="19" spans="2:8" x14ac:dyDescent="0.25">
      <c r="B19" s="177"/>
      <c r="C19" s="43" t="s">
        <v>8</v>
      </c>
      <c r="D19" s="89"/>
      <c r="E19" s="106"/>
      <c r="F19" s="101" t="str">
        <f>IF(E18="","",IF(E18&gt;E$5,(E$5-E$16)*(F18-F$16)/(E18-E$16)+F$16,((E$5-E$15)*(F18-F$15)/(E18-E$15)+F$15)))</f>
        <v/>
      </c>
      <c r="G19" s="100" t="str">
        <f>IF(E19="","",MAX((E$5-E18)*(F19-F18)/(E19-E18)+F18,0.1))</f>
        <v/>
      </c>
      <c r="H19" s="69" t="str">
        <f>IF(E19="","",ABS(E19-$E$5)/$E$5)</f>
        <v/>
      </c>
    </row>
    <row r="20" spans="2:8" ht="15.75" thickBot="1" x14ac:dyDescent="0.3">
      <c r="B20" s="178"/>
      <c r="C20" s="63" t="s">
        <v>9</v>
      </c>
      <c r="D20" s="90"/>
      <c r="E20" s="107"/>
      <c r="F20" s="102" t="str">
        <f>IF(E19="","",IF(E19&gt;E$5,(E$5-E$16)*(F19-F$16)/(E19-E$16)+F$16,((E$5-E$15)*(F19-F$15)/(E19-E$15)+F$15)))</f>
        <v/>
      </c>
      <c r="G20" s="102" t="str">
        <f>IF(E20="","",MAX((E$5-E19)*(F20-F19)/(E20-E19)+F19,0.1))</f>
        <v/>
      </c>
      <c r="H20" s="70" t="str">
        <f>IF(E20="","",ABS(E20-$E$5)/$E$5)</f>
        <v/>
      </c>
    </row>
    <row r="21" spans="2:8" ht="15.75" thickTop="1" x14ac:dyDescent="0.25">
      <c r="G21" s="4" t="str">
        <f>IF(E17="","",IF(E17&gt;E5,(E$5-E$16)*(F17-F$16)/(E17-E$16)+F$16,0))</f>
        <v/>
      </c>
    </row>
    <row r="25" spans="2:8" x14ac:dyDescent="0.25">
      <c r="E25" s="13"/>
      <c r="F25" s="13"/>
      <c r="G25" s="13"/>
    </row>
    <row r="26" spans="2:8" x14ac:dyDescent="0.25">
      <c r="E26" s="13"/>
      <c r="F26" s="96"/>
      <c r="G26" s="13"/>
    </row>
    <row r="27" spans="2:8" x14ac:dyDescent="0.25">
      <c r="E27" s="13"/>
      <c r="F27" s="97"/>
      <c r="G27" s="13"/>
    </row>
    <row r="28" spans="2:8" x14ac:dyDescent="0.25">
      <c r="E28" s="13"/>
      <c r="F28" s="96"/>
      <c r="G28" s="13"/>
    </row>
    <row r="29" spans="2:8" x14ac:dyDescent="0.25">
      <c r="E29" s="13"/>
      <c r="F29" s="96"/>
      <c r="G29" s="13"/>
    </row>
    <row r="30" spans="2:8" x14ac:dyDescent="0.25">
      <c r="E30" s="13"/>
      <c r="F30" s="96"/>
      <c r="G30" s="13"/>
    </row>
    <row r="31" spans="2:8" x14ac:dyDescent="0.25">
      <c r="E31" s="13"/>
      <c r="F31" s="13"/>
      <c r="G31" s="13"/>
    </row>
    <row r="32" spans="2:8" x14ac:dyDescent="0.25">
      <c r="E32" s="13"/>
      <c r="F32" s="13"/>
      <c r="G32" s="13"/>
    </row>
    <row r="33" spans="5:7" x14ac:dyDescent="0.25">
      <c r="E33" s="13"/>
      <c r="F33" s="13"/>
      <c r="G33" s="13"/>
    </row>
    <row r="34" spans="5:7" x14ac:dyDescent="0.25">
      <c r="E34" s="13"/>
      <c r="F34" s="13"/>
      <c r="G34" s="13"/>
    </row>
    <row r="35" spans="5:7" x14ac:dyDescent="0.25">
      <c r="E35" s="13"/>
      <c r="F35" s="13"/>
      <c r="G35" s="13"/>
    </row>
  </sheetData>
  <mergeCells count="16">
    <mergeCell ref="C2:F2"/>
    <mergeCell ref="C1:G1"/>
    <mergeCell ref="C6:I6"/>
    <mergeCell ref="E7:E8"/>
    <mergeCell ref="H7:H8"/>
    <mergeCell ref="C4:D4"/>
    <mergeCell ref="C5:D5"/>
    <mergeCell ref="C3:D3"/>
    <mergeCell ref="H13:H14"/>
    <mergeCell ref="C13:C14"/>
    <mergeCell ref="E13:E14"/>
    <mergeCell ref="B7:B10"/>
    <mergeCell ref="C7:C8"/>
    <mergeCell ref="B13:B20"/>
    <mergeCell ref="D7:D8"/>
    <mergeCell ref="D13:D14"/>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C8F2-0755-490F-92AD-AD9BF70548E1}">
  <dimension ref="B2:AA33"/>
  <sheetViews>
    <sheetView zoomScaleNormal="100" workbookViewId="0">
      <selection activeCell="A34" sqref="A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8" width="8.42578125" style="4" customWidth="1"/>
    <col min="9" max="9" width="8.28515625" style="4" customWidth="1"/>
    <col min="10" max="10" width="7.7109375" style="4" customWidth="1"/>
    <col min="11" max="12" width="8.28515625" style="4" customWidth="1"/>
    <col min="13" max="13" width="7.7109375" style="4" customWidth="1"/>
    <col min="14" max="16384" width="9.140625" style="4"/>
  </cols>
  <sheetData>
    <row r="2" spans="2:27" ht="26.1" customHeight="1" x14ac:dyDescent="0.25">
      <c r="C2" s="181" t="s">
        <v>54</v>
      </c>
      <c r="D2" s="181"/>
      <c r="E2" s="181"/>
      <c r="F2" s="181"/>
      <c r="G2" s="181"/>
      <c r="H2" s="181"/>
      <c r="I2" s="181"/>
      <c r="J2" s="181"/>
      <c r="K2" s="181"/>
      <c r="L2" s="181"/>
      <c r="M2" s="181"/>
      <c r="N2" s="182"/>
    </row>
    <row r="3" spans="2:27" ht="15" customHeight="1" x14ac:dyDescent="0.25">
      <c r="C3" s="202" t="s">
        <v>37</v>
      </c>
      <c r="D3" s="203"/>
      <c r="E3" s="204"/>
      <c r="F3" s="3" t="s">
        <v>4</v>
      </c>
      <c r="G3" s="214"/>
      <c r="H3" s="215"/>
      <c r="I3" s="215"/>
      <c r="J3" s="215"/>
      <c r="K3" s="215"/>
      <c r="L3" s="215"/>
      <c r="M3" s="216"/>
      <c r="N3" s="13"/>
    </row>
    <row r="4" spans="2:27" x14ac:dyDescent="0.25">
      <c r="C4" s="205"/>
      <c r="D4" s="206"/>
      <c r="E4" s="206"/>
      <c r="F4" s="132"/>
      <c r="G4" s="217"/>
      <c r="H4" s="218"/>
      <c r="I4" s="218"/>
      <c r="J4" s="218"/>
      <c r="K4" s="218"/>
      <c r="L4" s="218"/>
      <c r="M4" s="219"/>
    </row>
    <row r="5" spans="2:27" ht="29.1" customHeight="1" x14ac:dyDescent="0.25">
      <c r="C5" s="207" t="s">
        <v>46</v>
      </c>
      <c r="D5" s="208"/>
      <c r="E5" s="209"/>
      <c r="F5" s="24"/>
      <c r="G5" s="217"/>
      <c r="H5" s="218"/>
      <c r="I5" s="218"/>
      <c r="J5" s="218"/>
      <c r="K5" s="218"/>
      <c r="L5" s="218"/>
      <c r="M5" s="219"/>
    </row>
    <row r="6" spans="2:27" ht="29.1" customHeight="1" x14ac:dyDescent="0.25">
      <c r="C6" s="207" t="s">
        <v>45</v>
      </c>
      <c r="D6" s="208"/>
      <c r="E6" s="209"/>
      <c r="F6" s="24"/>
      <c r="G6" s="220"/>
      <c r="H6" s="221"/>
      <c r="I6" s="221"/>
      <c r="J6" s="221"/>
      <c r="K6" s="221"/>
      <c r="L6" s="221"/>
      <c r="M6" s="222"/>
    </row>
    <row r="7" spans="2:27" ht="32.25" customHeight="1" thickBot="1" x14ac:dyDescent="0.3">
      <c r="C7" s="5"/>
      <c r="D7" s="86"/>
      <c r="E7" s="6"/>
      <c r="F7" s="8"/>
      <c r="G7" s="7"/>
      <c r="H7" s="7"/>
      <c r="I7" s="7"/>
      <c r="J7" s="7"/>
      <c r="K7" s="7"/>
      <c r="L7" s="7"/>
    </row>
    <row r="8" spans="2:27" ht="21.6" customHeight="1" thickTop="1" x14ac:dyDescent="0.25">
      <c r="B8" s="251" t="s">
        <v>14</v>
      </c>
      <c r="C8" s="223" t="s">
        <v>49</v>
      </c>
      <c r="D8" s="241" t="s">
        <v>47</v>
      </c>
      <c r="E8" s="237"/>
      <c r="F8" s="170" t="s">
        <v>4</v>
      </c>
      <c r="G8" s="231" t="s">
        <v>11</v>
      </c>
      <c r="H8" s="232"/>
      <c r="I8" s="233"/>
      <c r="J8" s="337" t="s">
        <v>10</v>
      </c>
      <c r="K8" s="235"/>
      <c r="L8" s="236"/>
      <c r="M8" s="166" t="s">
        <v>7</v>
      </c>
    </row>
    <row r="9" spans="2:27" ht="20.45" customHeight="1" thickBot="1" x14ac:dyDescent="0.3">
      <c r="B9" s="252"/>
      <c r="C9" s="224"/>
      <c r="D9" s="242"/>
      <c r="E9" s="238"/>
      <c r="F9" s="171"/>
      <c r="G9" s="21" t="s">
        <v>0</v>
      </c>
      <c r="H9" s="129" t="s">
        <v>12</v>
      </c>
      <c r="I9" s="122" t="s">
        <v>13</v>
      </c>
      <c r="J9" s="338" t="s">
        <v>0</v>
      </c>
      <c r="K9" s="126" t="s">
        <v>12</v>
      </c>
      <c r="L9" s="15" t="s">
        <v>13</v>
      </c>
      <c r="M9" s="167"/>
    </row>
    <row r="10" spans="2:27" ht="15" customHeight="1" x14ac:dyDescent="0.25">
      <c r="B10" s="252"/>
      <c r="C10" s="239" t="s">
        <v>1</v>
      </c>
      <c r="D10" s="133"/>
      <c r="E10" s="126" t="s">
        <v>44</v>
      </c>
      <c r="F10" s="23"/>
      <c r="G10" s="339">
        <v>1</v>
      </c>
      <c r="H10" s="335">
        <v>1.5</v>
      </c>
      <c r="I10" s="340">
        <v>0.5</v>
      </c>
      <c r="J10" s="331" t="str">
        <f>IF(F10="","",MAX((F$5+F$6)/(F10+F11)*G10,0.1))</f>
        <v/>
      </c>
      <c r="K10" s="322" t="str">
        <f>IF(F10="","",MIN(2/(1+F6/F5),1.999))</f>
        <v/>
      </c>
      <c r="L10" s="323" t="str">
        <f>IF(F10="","",2-K10)</f>
        <v/>
      </c>
      <c r="M10" s="64" t="str">
        <f>IF(F10="","",ABS(($F$5-F10)/$F$5))</f>
        <v/>
      </c>
    </row>
    <row r="11" spans="2:27" ht="15" customHeight="1" x14ac:dyDescent="0.25">
      <c r="B11" s="252"/>
      <c r="C11" s="239"/>
      <c r="D11" s="133"/>
      <c r="E11" s="126" t="s">
        <v>45</v>
      </c>
      <c r="F11" s="24"/>
      <c r="G11" s="341"/>
      <c r="H11" s="336"/>
      <c r="I11" s="342"/>
      <c r="J11" s="332"/>
      <c r="K11" s="322"/>
      <c r="L11" s="323"/>
      <c r="M11" s="64" t="str">
        <f>IF(F11="","",ABS(($F$6-F11)/$F$6))</f>
        <v/>
      </c>
    </row>
    <row r="12" spans="2:27" ht="15" customHeight="1" x14ac:dyDescent="0.25">
      <c r="B12" s="252"/>
      <c r="C12" s="254" t="s">
        <v>2</v>
      </c>
      <c r="D12" s="133"/>
      <c r="E12" s="126" t="s">
        <v>44</v>
      </c>
      <c r="F12" s="24"/>
      <c r="G12" s="321" t="str">
        <f>J10</f>
        <v/>
      </c>
      <c r="H12" s="322" t="str">
        <f>K10</f>
        <v/>
      </c>
      <c r="I12" s="323" t="str">
        <f>L10</f>
        <v/>
      </c>
      <c r="J12" s="331" t="str">
        <f>IF(F12="","",MAX((F$5+F$6)/(F12+F13)*G12,0.1))</f>
        <v/>
      </c>
      <c r="K12" s="325" t="str">
        <f>IF(F12="","",MIN(2/(1+F$6/F$5),1.999))</f>
        <v/>
      </c>
      <c r="L12" s="323" t="str">
        <f>IF(F12="","",2-K12)</f>
        <v/>
      </c>
      <c r="M12" s="64" t="str">
        <f>IF(F12="","",ABS(($F$5-F12)/$F$5))</f>
        <v/>
      </c>
    </row>
    <row r="13" spans="2:27" ht="17.25" customHeight="1" x14ac:dyDescent="0.25">
      <c r="B13" s="252"/>
      <c r="C13" s="255"/>
      <c r="D13" s="133"/>
      <c r="E13" s="15" t="s">
        <v>45</v>
      </c>
      <c r="F13" s="24"/>
      <c r="G13" s="321"/>
      <c r="H13" s="322"/>
      <c r="I13" s="323"/>
      <c r="J13" s="332"/>
      <c r="K13" s="326"/>
      <c r="L13" s="323"/>
      <c r="M13" s="64" t="str">
        <f>IF(F13="","",ABS(($F$6-F13)/$F$6))</f>
        <v/>
      </c>
    </row>
    <row r="14" spans="2:27" ht="18" customHeight="1" x14ac:dyDescent="0.25">
      <c r="B14" s="252"/>
      <c r="C14" s="239" t="s">
        <v>5</v>
      </c>
      <c r="D14" s="133"/>
      <c r="E14" s="128" t="s">
        <v>44</v>
      </c>
      <c r="F14" s="25"/>
      <c r="G14" s="333" t="str">
        <f>J12</f>
        <v/>
      </c>
      <c r="H14" s="326" t="str">
        <f>K12</f>
        <v/>
      </c>
      <c r="I14" s="334" t="str">
        <f>L12</f>
        <v/>
      </c>
      <c r="J14" s="327" t="str">
        <f>IF(F14="","",MAX((F$5+F$6)/(F14+F15)*G12,0.1))</f>
        <v/>
      </c>
      <c r="K14" s="322" t="str">
        <f>IF(F14="","",MIN((F$5/F$6-F10/F11)*(H12-H10)/(F14/F15-F10/F11)+H10,1.999))</f>
        <v/>
      </c>
      <c r="L14" s="323" t="str">
        <f>IF(F14="","",2-K14)</f>
        <v/>
      </c>
      <c r="M14" s="64" t="str">
        <f>IF(F14="","",ABS(($F$5-F14)/$F$5))</f>
        <v/>
      </c>
    </row>
    <row r="15" spans="2:27" ht="16.5" customHeight="1" thickBot="1" x14ac:dyDescent="0.3">
      <c r="B15" s="253"/>
      <c r="C15" s="240"/>
      <c r="D15" s="134"/>
      <c r="E15" s="127" t="s">
        <v>45</v>
      </c>
      <c r="F15" s="65"/>
      <c r="G15" s="343"/>
      <c r="H15" s="329"/>
      <c r="I15" s="330"/>
      <c r="J15" s="328"/>
      <c r="K15" s="329"/>
      <c r="L15" s="330"/>
      <c r="M15" s="66" t="str">
        <f>IF(F15="","",ABS(($F$6-F15)/$F$6))</f>
        <v/>
      </c>
    </row>
    <row r="16" spans="2:27" ht="15" customHeight="1" thickTop="1" thickBot="1" x14ac:dyDescent="0.3">
      <c r="D16" s="135"/>
      <c r="E16" s="95"/>
      <c r="J16" s="34"/>
      <c r="K16" s="34"/>
      <c r="L16" s="34"/>
      <c r="M16" s="35"/>
      <c r="Q16" s="20"/>
      <c r="R16" s="20"/>
      <c r="S16" s="20"/>
      <c r="T16" s="20"/>
      <c r="U16" s="20"/>
      <c r="V16" s="20"/>
      <c r="W16" s="20"/>
      <c r="X16" s="20"/>
      <c r="Y16" s="20"/>
      <c r="Z16" s="20"/>
      <c r="AA16" s="20"/>
    </row>
    <row r="17" spans="2:24" ht="15.75" thickTop="1" x14ac:dyDescent="0.25">
      <c r="B17" s="176" t="s">
        <v>15</v>
      </c>
      <c r="C17" s="241" t="s">
        <v>49</v>
      </c>
      <c r="D17" s="241" t="s">
        <v>47</v>
      </c>
      <c r="E17" s="237"/>
      <c r="F17" s="200" t="s">
        <v>4</v>
      </c>
      <c r="G17" s="248" t="s">
        <v>11</v>
      </c>
      <c r="H17" s="249"/>
      <c r="I17" s="250"/>
      <c r="J17" s="196" t="s">
        <v>10</v>
      </c>
      <c r="K17" s="197"/>
      <c r="L17" s="198"/>
      <c r="M17" s="246" t="s">
        <v>7</v>
      </c>
      <c r="W17" s="19"/>
    </row>
    <row r="18" spans="2:24" ht="15.75" thickBot="1" x14ac:dyDescent="0.3">
      <c r="B18" s="177"/>
      <c r="C18" s="242"/>
      <c r="D18" s="242"/>
      <c r="E18" s="238"/>
      <c r="F18" s="201"/>
      <c r="G18" s="21" t="s">
        <v>0</v>
      </c>
      <c r="H18" s="2" t="s">
        <v>12</v>
      </c>
      <c r="I18" s="22" t="s">
        <v>13</v>
      </c>
      <c r="J18" s="36" t="s">
        <v>0</v>
      </c>
      <c r="K18" s="37" t="s">
        <v>12</v>
      </c>
      <c r="L18" s="38" t="s">
        <v>13</v>
      </c>
      <c r="M18" s="247"/>
      <c r="S18" s="19"/>
      <c r="W18" s="19"/>
    </row>
    <row r="19" spans="2:24" x14ac:dyDescent="0.25">
      <c r="B19" s="177"/>
      <c r="C19" s="175" t="s">
        <v>1</v>
      </c>
      <c r="D19" s="136"/>
      <c r="E19" s="44" t="s">
        <v>44</v>
      </c>
      <c r="F19" s="32"/>
      <c r="G19" s="225">
        <v>1</v>
      </c>
      <c r="H19" s="227">
        <v>1.5</v>
      </c>
      <c r="I19" s="229">
        <v>0.5</v>
      </c>
      <c r="J19" s="186" t="str">
        <f>IF(F19="","",MAX((F$5+F$6)/(F19+F20)*G19,0.1))</f>
        <v/>
      </c>
      <c r="K19" s="194" t="str">
        <f>IF(F19="","",MIN((2-H19)*(F5*F20/F19/F6-1)+H19,1.999))</f>
        <v/>
      </c>
      <c r="L19" s="188" t="str">
        <f>IF(F19="","",2-K19)</f>
        <v/>
      </c>
      <c r="M19" s="64" t="str">
        <f>IF(F19="","",ABS(($F$5-F19)/$F$5))</f>
        <v/>
      </c>
      <c r="S19" s="19"/>
      <c r="W19" s="19"/>
      <c r="X19" s="19"/>
    </row>
    <row r="20" spans="2:24" ht="15.75" thickBot="1" x14ac:dyDescent="0.3">
      <c r="B20" s="177"/>
      <c r="C20" s="175"/>
      <c r="D20" s="136"/>
      <c r="E20" s="44" t="s">
        <v>45</v>
      </c>
      <c r="F20" s="33"/>
      <c r="G20" s="226"/>
      <c r="H20" s="228"/>
      <c r="I20" s="230"/>
      <c r="J20" s="187"/>
      <c r="K20" s="194"/>
      <c r="L20" s="188"/>
      <c r="M20" s="64" t="str">
        <f>IF(F20="","",ABS(($F$6-F20)/$F$6))</f>
        <v/>
      </c>
      <c r="S20" s="19"/>
      <c r="W20" s="19"/>
      <c r="X20" s="19"/>
    </row>
    <row r="21" spans="2:24" x14ac:dyDescent="0.25">
      <c r="B21" s="177"/>
      <c r="C21" s="175" t="s">
        <v>2</v>
      </c>
      <c r="D21" s="136"/>
      <c r="E21" s="44" t="s">
        <v>44</v>
      </c>
      <c r="F21" s="33"/>
      <c r="G21" s="212" t="str">
        <f>IF(J19&lt;1,0.002,J19)</f>
        <v/>
      </c>
      <c r="H21" s="213" t="str">
        <f>K19</f>
        <v/>
      </c>
      <c r="I21" s="190" t="str">
        <f>L19</f>
        <v/>
      </c>
      <c r="J21" s="186" t="str">
        <f>IF(F21="","",MAX((AVERAGE(F$5,F$6)-AVERAGE(F19,F20))*(G21-G19)/(AVERAGE(F21,F22)-AVERAGE(F19,F20))+G19,0.1))</f>
        <v/>
      </c>
      <c r="K21" s="194" t="str">
        <f>IF(F21="","",MIN((F$5/F$6-F19/F20)*(H21-H19)/(F21/F22-F19/F20)+H19,1.999))</f>
        <v/>
      </c>
      <c r="L21" s="188" t="str">
        <f>IF(F21="","",2-K21)</f>
        <v/>
      </c>
      <c r="M21" s="64" t="str">
        <f>IF(F21="","",ABS(($F$5-F21)/$F$5))</f>
        <v/>
      </c>
      <c r="S21" s="19"/>
      <c r="W21" s="19"/>
      <c r="X21" s="19"/>
    </row>
    <row r="22" spans="2:24" x14ac:dyDescent="0.25">
      <c r="B22" s="177"/>
      <c r="C22" s="175"/>
      <c r="D22" s="136"/>
      <c r="E22" s="44" t="s">
        <v>45</v>
      </c>
      <c r="F22" s="33"/>
      <c r="G22" s="193"/>
      <c r="H22" s="211"/>
      <c r="I22" s="191"/>
      <c r="J22" s="187"/>
      <c r="K22" s="194"/>
      <c r="L22" s="188"/>
      <c r="M22" s="64" t="str">
        <f>IF(F22="","",ABS(($F$6-F22)/$F$6))</f>
        <v/>
      </c>
      <c r="S22" s="19"/>
      <c r="W22" s="19"/>
      <c r="X22" s="19"/>
    </row>
    <row r="23" spans="2:24" x14ac:dyDescent="0.25">
      <c r="B23" s="177"/>
      <c r="C23" s="175" t="s">
        <v>5</v>
      </c>
      <c r="D23" s="136"/>
      <c r="E23" s="44" t="s">
        <v>44</v>
      </c>
      <c r="F23" s="33"/>
      <c r="G23" s="187" t="str">
        <f>J21</f>
        <v/>
      </c>
      <c r="H23" s="210" t="str">
        <f>K21</f>
        <v/>
      </c>
      <c r="I23" s="192" t="str">
        <f>L21</f>
        <v/>
      </c>
      <c r="J23" s="186" t="str">
        <f>IF(F23="","",MAX((AVERAGE(F$5,F$6)-AVERAGE(F21,F22))*(G23-G21)/(AVERAGE(F23,F24)-AVERAGE(F21,F22))+G21,0.1))</f>
        <v/>
      </c>
      <c r="K23" s="194" t="str">
        <f>IF(F23="","",MIN((F$5/F$6-F21/F22)*(H23-H21)/(F23/F24-F21/F22)+H21,1.999))</f>
        <v/>
      </c>
      <c r="L23" s="188" t="str">
        <f>IF(F23="","",2-K23)</f>
        <v/>
      </c>
      <c r="M23" s="64" t="str">
        <f>IF(F23="","",ABS(($F$5-F23)/$F$5))</f>
        <v/>
      </c>
      <c r="S23" s="19"/>
      <c r="W23" s="19"/>
      <c r="X23" s="19"/>
    </row>
    <row r="24" spans="2:24" x14ac:dyDescent="0.25">
      <c r="B24" s="177"/>
      <c r="C24" s="175"/>
      <c r="D24" s="136"/>
      <c r="E24" s="44" t="s">
        <v>45</v>
      </c>
      <c r="F24" s="33"/>
      <c r="G24" s="193"/>
      <c r="H24" s="211"/>
      <c r="I24" s="191"/>
      <c r="J24" s="187"/>
      <c r="K24" s="194"/>
      <c r="L24" s="188"/>
      <c r="M24" s="64" t="str">
        <f>IF(F24="","",ABS(($F$6-F24)/$F$6))</f>
        <v/>
      </c>
      <c r="S24" s="19"/>
      <c r="W24" s="19"/>
      <c r="X24" s="19"/>
    </row>
    <row r="25" spans="2:24" x14ac:dyDescent="0.25">
      <c r="B25" s="177"/>
      <c r="C25" s="175" t="s">
        <v>6</v>
      </c>
      <c r="D25" s="136"/>
      <c r="E25" s="44" t="s">
        <v>44</v>
      </c>
      <c r="F25" s="33"/>
      <c r="G25" s="187" t="str">
        <f>IF(AND(F23="",F24=""),"",IF(AVERAGE(F24,F23)&gt;AVERAGE(F$5,F$6),(AVERAGE(F$5,F$6)-AVERAGE(F$21,F$22))*(G23-G$21)/(AVERAGE(F23,F24)-AVERAGE(F$21,F$22))+G$21,(AVERAGE(F$5,F$6)-AVERAGE(F$19,F$20))*(G23-G$19)/(AVERAGE(F23,F24)-AVERAGE(F$19,F$20))+G$19))</f>
        <v/>
      </c>
      <c r="H25" s="210" t="str">
        <f t="shared" ref="H25:I25" si="0">K23</f>
        <v/>
      </c>
      <c r="I25" s="192" t="str">
        <f t="shared" si="0"/>
        <v/>
      </c>
      <c r="J25" s="186" t="str">
        <f>IF(F25="","",MAX((AVERAGE(F$5,F$6)-AVERAGE(F23,F24))*(G25-G23)/(AVERAGE(F25,F26)-AVERAGE(F23,F24))+G23,0.1))</f>
        <v/>
      </c>
      <c r="K25" s="194" t="str">
        <f>IF(F25="","",MIN((F$5/F$6-F23/F24)*(H25-H23)/(F25/F26-F23/F24)+H23,1.999))</f>
        <v/>
      </c>
      <c r="L25" s="188" t="str">
        <f>IF(F25="","",2-K25)</f>
        <v/>
      </c>
      <c r="M25" s="64" t="str">
        <f>IF(F25="","",ABS(($F$5-F25)/$F$5))</f>
        <v/>
      </c>
      <c r="Q25" s="19"/>
      <c r="S25" s="19"/>
      <c r="W25" s="19"/>
      <c r="X25" s="19"/>
    </row>
    <row r="26" spans="2:24" x14ac:dyDescent="0.25">
      <c r="B26" s="177"/>
      <c r="C26" s="175"/>
      <c r="D26" s="136"/>
      <c r="E26" s="44" t="s">
        <v>45</v>
      </c>
      <c r="F26" s="33"/>
      <c r="G26" s="193"/>
      <c r="H26" s="211"/>
      <c r="I26" s="191"/>
      <c r="J26" s="187"/>
      <c r="K26" s="194"/>
      <c r="L26" s="188"/>
      <c r="M26" s="64" t="str">
        <f>IF(F26="","",ABS(($F$6-F26)/$F$6))</f>
        <v/>
      </c>
      <c r="S26" s="19"/>
      <c r="W26" s="19"/>
      <c r="X26" s="19"/>
    </row>
    <row r="27" spans="2:24" x14ac:dyDescent="0.25">
      <c r="B27" s="177"/>
      <c r="C27" s="175" t="s">
        <v>8</v>
      </c>
      <c r="D27" s="136"/>
      <c r="E27" s="45" t="s">
        <v>44</v>
      </c>
      <c r="F27" s="33"/>
      <c r="G27" s="187" t="str">
        <f>IF(AND(F25="",F26=""),"",IF(AVERAGE(F26,F25)&gt;AVERAGE(F$5,F$6),(AVERAGE(F$5,F$6)-AVERAGE(F$21,F$22))*(G25-G$21)/(AVERAGE(F25,F26)-AVERAGE(F$21,F$22))+G$21,(AVERAGE(F$5,F$6)-AVERAGE(F$19,F$20))*(G25-G$19)/(AVERAGE(F25,F26)-AVERAGE(F$19,F$20))+G$19))</f>
        <v/>
      </c>
      <c r="H27" s="210" t="str">
        <f>K25</f>
        <v/>
      </c>
      <c r="I27" s="188" t="str">
        <f>L25</f>
        <v/>
      </c>
      <c r="J27" s="186" t="str">
        <f>IF(F27="","",MAX((AVERAGE(F$5,F$6)-AVERAGE(F25,F26))*(G27-G25)/(AVERAGE(F27,F28)-AVERAGE(F25,F26))+G25,0.1))</f>
        <v/>
      </c>
      <c r="K27" s="194" t="str">
        <f>IF(F27="","",MIN((F$5/F$6-F25/F26)*(H27-H25)/(F27/F28-F25/F26)+H25,1.999))</f>
        <v/>
      </c>
      <c r="L27" s="188" t="str">
        <f>IF(F27="","",2-K27)</f>
        <v/>
      </c>
      <c r="M27" s="64" t="str">
        <f>IF(F27="","",ABS(($F$5-F27)/$F$5))</f>
        <v/>
      </c>
      <c r="S27" s="19"/>
      <c r="W27" s="19"/>
      <c r="X27" s="19"/>
    </row>
    <row r="28" spans="2:24" x14ac:dyDescent="0.25">
      <c r="B28" s="177"/>
      <c r="C28" s="175"/>
      <c r="D28" s="136"/>
      <c r="E28" s="44" t="s">
        <v>45</v>
      </c>
      <c r="F28" s="33"/>
      <c r="G28" s="193"/>
      <c r="H28" s="211"/>
      <c r="I28" s="188"/>
      <c r="J28" s="187"/>
      <c r="K28" s="194"/>
      <c r="L28" s="188"/>
      <c r="M28" s="64" t="str">
        <f>IF(F28="","",ABS(($F$6-F28)/$F$6))</f>
        <v/>
      </c>
    </row>
    <row r="29" spans="2:24" x14ac:dyDescent="0.25">
      <c r="B29" s="177"/>
      <c r="C29" s="175" t="s">
        <v>9</v>
      </c>
      <c r="D29" s="136"/>
      <c r="E29" s="44" t="s">
        <v>44</v>
      </c>
      <c r="F29" s="33"/>
      <c r="G29" s="187" t="str">
        <f>IF(AND(F27="",F28=""),"",IF(AVERAGE(F28,F27)&gt;AVERAGE(F$5,F$6),(AVERAGE(F$5,F$6)-AVERAGE(F$21,F$22))*(G27-G$21)/(AVERAGE(F27,F28)-AVERAGE(F$21,F$22))+G$21,(AVERAGE(F$5,F$6)-AVERAGE(F$19,F$20))*(G27-G$19)/(AVERAGE(F27,F28)-AVERAGE(F$19,F$20))+G$19))</f>
        <v/>
      </c>
      <c r="H29" s="210" t="str">
        <f t="shared" ref="H29:I29" si="1">K27</f>
        <v/>
      </c>
      <c r="I29" s="188" t="str">
        <f t="shared" si="1"/>
        <v/>
      </c>
      <c r="J29" s="186" t="str">
        <f>IF(F29="","",MAX((AVERAGE(F$5,F$6)-AVERAGE(F27,F28))*(G29-G27)/(AVERAGE(F29,F30)-AVERAGE(F27,F28))+G27,0.1))</f>
        <v/>
      </c>
      <c r="K29" s="194" t="str">
        <f>IF(F29="","",MIN((F$5/F$6-F27/F28)*(H29-H27)/(F29/F30-F27/F28)+H27,1.999))</f>
        <v/>
      </c>
      <c r="L29" s="188" t="str">
        <f>IF(F29="","",2-K29)</f>
        <v/>
      </c>
      <c r="M29" s="64" t="str">
        <f>IF(F29="","",ABS(($F$5-F29)/$F$5))</f>
        <v/>
      </c>
    </row>
    <row r="30" spans="2:24" x14ac:dyDescent="0.25">
      <c r="B30" s="177"/>
      <c r="C30" s="175"/>
      <c r="D30" s="136"/>
      <c r="E30" s="2" t="s">
        <v>45</v>
      </c>
      <c r="F30" s="33"/>
      <c r="G30" s="193"/>
      <c r="H30" s="211"/>
      <c r="I30" s="188"/>
      <c r="J30" s="187"/>
      <c r="K30" s="194"/>
      <c r="L30" s="188"/>
      <c r="M30" s="64" t="str">
        <f>IF(F30="","",ABS(($F$6-F30)/$F$6))</f>
        <v/>
      </c>
    </row>
    <row r="31" spans="2:24" x14ac:dyDescent="0.25">
      <c r="B31" s="177"/>
      <c r="C31" s="175" t="s">
        <v>39</v>
      </c>
      <c r="D31" s="136"/>
      <c r="E31" s="44" t="s">
        <v>44</v>
      </c>
      <c r="F31" s="115"/>
      <c r="G31" s="244" t="str">
        <f>IF(AND(F29="",F30=""),"",IF(AVERAGE(F30,F29)&gt;AVERAGE(F$5,F$6),(AVERAGE(F$5,F$6)-AVERAGE(F$21,F$22))*(G29-G$21)/(AVERAGE(F29,F30)-AVERAGE(F$21,F$22))+G$21,(AVERAGE(F$5,F$6)-AVERAGE(F$19,F$20))*(G29-G$19)/(AVERAGE(F29,F30)-AVERAGE(F$19,F$20))+G$19))</f>
        <v/>
      </c>
      <c r="H31" s="194" t="str">
        <f t="shared" ref="H31:I31" si="2">K29</f>
        <v/>
      </c>
      <c r="I31" s="188" t="str">
        <f t="shared" si="2"/>
        <v/>
      </c>
      <c r="J31" s="194" t="str">
        <f>IF(F31="","",MAX((AVERAGE(F$5,F$6)-AVERAGE(F29,F30))*(G31-G29)/(AVERAGE(F31,F32)-AVERAGE(F29,F30))+G29,0.1))</f>
        <v/>
      </c>
      <c r="K31" s="194" t="str">
        <f>IF(F31="","",MIN((F$5/F$6-F29/F30)*(H31-H29)/(F31/F32-F29/F30)+H29,1.999))</f>
        <v/>
      </c>
      <c r="L31" s="192" t="str">
        <f>IF(F31="","",2-K31)</f>
        <v/>
      </c>
      <c r="M31" s="64" t="str">
        <f>IF(F31="","",ABS(($F$5-F31)/$F$5))</f>
        <v/>
      </c>
    </row>
    <row r="32" spans="2:24" ht="15.75" thickBot="1" x14ac:dyDescent="0.3">
      <c r="B32" s="178"/>
      <c r="C32" s="243"/>
      <c r="D32" s="137"/>
      <c r="E32" s="67" t="s">
        <v>45</v>
      </c>
      <c r="F32" s="116"/>
      <c r="G32" s="245"/>
      <c r="H32" s="195"/>
      <c r="I32" s="189"/>
      <c r="J32" s="195"/>
      <c r="K32" s="195"/>
      <c r="L32" s="199"/>
      <c r="M32" s="66" t="str">
        <f>IF(F32="","",ABS(($F$6-F32)/$F$6))</f>
        <v/>
      </c>
    </row>
    <row r="33" spans="4:4" ht="15.75" thickTop="1" x14ac:dyDescent="0.25">
      <c r="D33" s="135"/>
    </row>
  </sheetData>
  <mergeCells count="91">
    <mergeCell ref="K21:K22"/>
    <mergeCell ref="L21:L22"/>
    <mergeCell ref="G17:I17"/>
    <mergeCell ref="L12:L13"/>
    <mergeCell ref="B8:B15"/>
    <mergeCell ref="C12:C13"/>
    <mergeCell ref="J12:J13"/>
    <mergeCell ref="K12:K13"/>
    <mergeCell ref="G14:G15"/>
    <mergeCell ref="H14:H15"/>
    <mergeCell ref="I14:I15"/>
    <mergeCell ref="M17:M18"/>
    <mergeCell ref="C17:C18"/>
    <mergeCell ref="E17:E18"/>
    <mergeCell ref="L10:L11"/>
    <mergeCell ref="K10:K11"/>
    <mergeCell ref="B17:B32"/>
    <mergeCell ref="C31:C32"/>
    <mergeCell ref="G31:G32"/>
    <mergeCell ref="H31:H32"/>
    <mergeCell ref="C29:C30"/>
    <mergeCell ref="G29:G30"/>
    <mergeCell ref="L23:L24"/>
    <mergeCell ref="C14:C15"/>
    <mergeCell ref="G12:G13"/>
    <mergeCell ref="H12:H13"/>
    <mergeCell ref="I12:I13"/>
    <mergeCell ref="D17:D18"/>
    <mergeCell ref="J14:J15"/>
    <mergeCell ref="K14:K15"/>
    <mergeCell ref="L14:L15"/>
    <mergeCell ref="C19:C20"/>
    <mergeCell ref="G19:G20"/>
    <mergeCell ref="H19:H20"/>
    <mergeCell ref="I19:I20"/>
    <mergeCell ref="K19:K20"/>
    <mergeCell ref="L19:L20"/>
    <mergeCell ref="J21:J22"/>
    <mergeCell ref="C2:N2"/>
    <mergeCell ref="G3:M6"/>
    <mergeCell ref="C8:C9"/>
    <mergeCell ref="G10:G11"/>
    <mergeCell ref="H10:H11"/>
    <mergeCell ref="I10:I11"/>
    <mergeCell ref="G8:I8"/>
    <mergeCell ref="J8:L8"/>
    <mergeCell ref="J10:J11"/>
    <mergeCell ref="E8:E9"/>
    <mergeCell ref="C10:C11"/>
    <mergeCell ref="F8:F9"/>
    <mergeCell ref="M8:M9"/>
    <mergeCell ref="D8:D9"/>
    <mergeCell ref="F17:F18"/>
    <mergeCell ref="C3:E4"/>
    <mergeCell ref="C5:E5"/>
    <mergeCell ref="C6:E6"/>
    <mergeCell ref="H29:H30"/>
    <mergeCell ref="C27:C28"/>
    <mergeCell ref="G27:G28"/>
    <mergeCell ref="H27:H28"/>
    <mergeCell ref="G21:G22"/>
    <mergeCell ref="H21:H22"/>
    <mergeCell ref="C23:C24"/>
    <mergeCell ref="G23:G24"/>
    <mergeCell ref="H23:H24"/>
    <mergeCell ref="C21:C22"/>
    <mergeCell ref="H25:H26"/>
    <mergeCell ref="C25:C26"/>
    <mergeCell ref="G25:G26"/>
    <mergeCell ref="J29:J30"/>
    <mergeCell ref="J31:J32"/>
    <mergeCell ref="J17:L17"/>
    <mergeCell ref="L31:L32"/>
    <mergeCell ref="K23:K24"/>
    <mergeCell ref="K25:K26"/>
    <mergeCell ref="K27:K28"/>
    <mergeCell ref="K29:K30"/>
    <mergeCell ref="K31:K32"/>
    <mergeCell ref="J23:J24"/>
    <mergeCell ref="J25:J26"/>
    <mergeCell ref="J27:J28"/>
    <mergeCell ref="L25:L26"/>
    <mergeCell ref="L27:L28"/>
    <mergeCell ref="L29:L30"/>
    <mergeCell ref="J19:J20"/>
    <mergeCell ref="I31:I32"/>
    <mergeCell ref="I29:I30"/>
    <mergeCell ref="I27:I28"/>
    <mergeCell ref="I21:I22"/>
    <mergeCell ref="I23:I24"/>
    <mergeCell ref="I25:I26"/>
  </mergeCells>
  <phoneticPr fontId="9" type="noConversion"/>
  <pageMargins left="0.7" right="0.7" top="0.75" bottom="0.75" header="0.3" footer="0.3"/>
  <pageSetup orientation="portrait" r:id="rId1"/>
  <ignoredErrors>
    <ignoredError sqref="M20:M31"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623F1-FD06-4AE2-B248-D6A73C29EB36}">
  <dimension ref="B2:AA31"/>
  <sheetViews>
    <sheetView zoomScaleNormal="100" workbookViewId="0">
      <selection activeCell="A34" sqref="A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7" ht="26.1" customHeight="1" x14ac:dyDescent="0.25">
      <c r="C2" s="181" t="s">
        <v>55</v>
      </c>
      <c r="D2" s="181"/>
      <c r="E2" s="181"/>
      <c r="F2" s="181"/>
      <c r="G2" s="181"/>
      <c r="H2" s="181"/>
      <c r="I2" s="181"/>
      <c r="J2" s="181"/>
      <c r="K2" s="181"/>
      <c r="L2" s="181"/>
      <c r="M2" s="181"/>
      <c r="N2" s="182"/>
    </row>
    <row r="3" spans="2:27" ht="15" customHeight="1" x14ac:dyDescent="0.25">
      <c r="C3" s="202" t="s">
        <v>37</v>
      </c>
      <c r="D3" s="203"/>
      <c r="E3" s="204"/>
      <c r="F3" s="3" t="s">
        <v>4</v>
      </c>
      <c r="G3" s="214"/>
      <c r="H3" s="215"/>
      <c r="I3" s="215"/>
      <c r="J3" s="215"/>
      <c r="K3" s="215"/>
      <c r="L3" s="215"/>
      <c r="M3" s="216"/>
      <c r="N3" s="13"/>
    </row>
    <row r="4" spans="2:27" ht="15.75" thickBot="1" x14ac:dyDescent="0.3">
      <c r="C4" s="205"/>
      <c r="D4" s="206"/>
      <c r="E4" s="206"/>
      <c r="F4" s="138"/>
      <c r="G4" s="217"/>
      <c r="H4" s="218"/>
      <c r="I4" s="218"/>
      <c r="J4" s="218"/>
      <c r="K4" s="218"/>
      <c r="L4" s="218"/>
      <c r="M4" s="219"/>
    </row>
    <row r="5" spans="2:27" ht="29.1" customHeight="1" x14ac:dyDescent="0.25">
      <c r="C5" s="207" t="s">
        <v>44</v>
      </c>
      <c r="D5" s="208"/>
      <c r="E5" s="209"/>
      <c r="F5" s="139"/>
      <c r="G5" s="218"/>
      <c r="H5" s="218"/>
      <c r="I5" s="218"/>
      <c r="J5" s="218"/>
      <c r="K5" s="218"/>
      <c r="L5" s="218"/>
      <c r="M5" s="219"/>
    </row>
    <row r="6" spans="2:27" ht="29.1" customHeight="1" thickBot="1" x14ac:dyDescent="0.3">
      <c r="C6" s="207" t="s">
        <v>45</v>
      </c>
      <c r="D6" s="208"/>
      <c r="E6" s="209"/>
      <c r="F6" s="140"/>
      <c r="G6" s="221"/>
      <c r="H6" s="221"/>
      <c r="I6" s="221"/>
      <c r="J6" s="221"/>
      <c r="K6" s="221"/>
      <c r="L6" s="221"/>
      <c r="M6" s="222"/>
    </row>
    <row r="7" spans="2:27" ht="32.25" customHeight="1" thickBot="1" x14ac:dyDescent="0.3">
      <c r="C7" s="72"/>
      <c r="D7" s="86"/>
      <c r="E7" s="6"/>
      <c r="F7" s="6"/>
      <c r="G7" s="8"/>
      <c r="H7" s="7"/>
      <c r="I7" s="7"/>
      <c r="J7" s="7"/>
      <c r="K7" s="7"/>
      <c r="L7" s="7"/>
      <c r="M7" s="7"/>
    </row>
    <row r="8" spans="2:27" ht="15.75" thickTop="1" x14ac:dyDescent="0.25">
      <c r="B8" s="176" t="s">
        <v>14</v>
      </c>
      <c r="C8" s="265" t="s">
        <v>49</v>
      </c>
      <c r="D8" s="241" t="s">
        <v>47</v>
      </c>
      <c r="E8" s="237"/>
      <c r="F8" s="170" t="s">
        <v>4</v>
      </c>
      <c r="G8" s="231" t="s">
        <v>11</v>
      </c>
      <c r="H8" s="232"/>
      <c r="I8" s="233"/>
      <c r="J8" s="234" t="s">
        <v>10</v>
      </c>
      <c r="K8" s="235"/>
      <c r="L8" s="236"/>
      <c r="M8" s="166" t="s">
        <v>7</v>
      </c>
    </row>
    <row r="9" spans="2:27" ht="15.75" thickBot="1" x14ac:dyDescent="0.3">
      <c r="B9" s="177"/>
      <c r="C9" s="266"/>
      <c r="D9" s="242"/>
      <c r="E9" s="238"/>
      <c r="F9" s="171"/>
      <c r="G9" s="21" t="s">
        <v>0</v>
      </c>
      <c r="H9" s="2" t="s">
        <v>12</v>
      </c>
      <c r="I9" s="22" t="s">
        <v>13</v>
      </c>
      <c r="J9" s="26" t="s">
        <v>0</v>
      </c>
      <c r="K9" s="71" t="s">
        <v>12</v>
      </c>
      <c r="L9" s="15" t="s">
        <v>13</v>
      </c>
      <c r="M9" s="167"/>
    </row>
    <row r="10" spans="2:27" x14ac:dyDescent="0.25">
      <c r="B10" s="177"/>
      <c r="C10" s="169" t="s">
        <v>1</v>
      </c>
      <c r="D10" s="112"/>
      <c r="E10" s="71" t="s">
        <v>44</v>
      </c>
      <c r="F10" s="23"/>
      <c r="G10" s="277">
        <v>1</v>
      </c>
      <c r="H10" s="279">
        <v>1.5</v>
      </c>
      <c r="I10" s="281">
        <v>0.5</v>
      </c>
      <c r="J10" s="186" t="str">
        <f>IF(F10="","",MAX((F$5+F$6)/(F10+F11)*G10,0.1))</f>
        <v/>
      </c>
      <c r="K10" s="194" t="str">
        <f>IF(F10="","",MIN(2/(1+F6/F5),1.999))</f>
        <v/>
      </c>
      <c r="L10" s="188" t="str">
        <f>IF(F10="","",2-K10)</f>
        <v/>
      </c>
      <c r="M10" s="64" t="str">
        <f>IF(F10="","",ABS(($F$5-F10)/$F$5))</f>
        <v/>
      </c>
    </row>
    <row r="11" spans="2:27" ht="15.75" thickBot="1" x14ac:dyDescent="0.3">
      <c r="B11" s="177"/>
      <c r="C11" s="169"/>
      <c r="D11" s="114"/>
      <c r="E11" s="71" t="s">
        <v>45</v>
      </c>
      <c r="F11" s="24"/>
      <c r="G11" s="278"/>
      <c r="H11" s="280"/>
      <c r="I11" s="282"/>
      <c r="J11" s="187"/>
      <c r="K11" s="194"/>
      <c r="L11" s="188"/>
      <c r="M11" s="64" t="str">
        <f>IF(F11="","",ABS(($F$6-F11)/$F$6))</f>
        <v/>
      </c>
    </row>
    <row r="12" spans="2:27" x14ac:dyDescent="0.25">
      <c r="B12" s="177"/>
      <c r="C12" s="169" t="s">
        <v>2</v>
      </c>
      <c r="D12" s="114"/>
      <c r="E12" s="71" t="s">
        <v>44</v>
      </c>
      <c r="F12" s="25"/>
      <c r="G12" s="193" t="str">
        <f>J10</f>
        <v/>
      </c>
      <c r="H12" s="211" t="str">
        <f>K10</f>
        <v/>
      </c>
      <c r="I12" s="273" t="str">
        <f>L10</f>
        <v/>
      </c>
      <c r="J12" s="275" t="str">
        <f>IF(F12="","",MAX((F$5+F$6)/(F12+F13)*G12,0.1))</f>
        <v/>
      </c>
      <c r="K12" s="194" t="str">
        <f>IF(F12="","",MIN((F$5/F$6-F10/F11)*(H12-H10)/(F12/F13-F10/F11)+H10,1.999))</f>
        <v/>
      </c>
      <c r="L12" s="188" t="str">
        <f>IF(F12="","",2-K12)</f>
        <v/>
      </c>
      <c r="M12" s="64" t="str">
        <f>IF(F12="","",ABS(($F$5-F12)/$F$5))</f>
        <v/>
      </c>
    </row>
    <row r="13" spans="2:27" ht="15.75" thickBot="1" x14ac:dyDescent="0.3">
      <c r="B13" s="178"/>
      <c r="C13" s="272"/>
      <c r="D13" s="113"/>
      <c r="E13" s="73" t="s">
        <v>45</v>
      </c>
      <c r="F13" s="65"/>
      <c r="G13" s="256"/>
      <c r="H13" s="195"/>
      <c r="I13" s="274"/>
      <c r="J13" s="276"/>
      <c r="K13" s="195"/>
      <c r="L13" s="189"/>
      <c r="M13" s="66" t="str">
        <f>IF(F13="","",ABS(($F$6-F13)/$F$6))</f>
        <v/>
      </c>
    </row>
    <row r="14" spans="2:27" ht="21.75" customHeight="1" thickTop="1" thickBot="1" x14ac:dyDescent="0.3">
      <c r="J14" s="34"/>
      <c r="K14" s="34"/>
      <c r="L14" s="34"/>
      <c r="M14" s="35"/>
    </row>
    <row r="15" spans="2:27" ht="15" customHeight="1" thickTop="1" x14ac:dyDescent="0.25">
      <c r="B15" s="176" t="s">
        <v>15</v>
      </c>
      <c r="C15" s="265" t="s">
        <v>49</v>
      </c>
      <c r="D15" s="241" t="s">
        <v>47</v>
      </c>
      <c r="E15" s="237"/>
      <c r="F15" s="267" t="s">
        <v>4</v>
      </c>
      <c r="G15" s="231" t="s">
        <v>11</v>
      </c>
      <c r="H15" s="232"/>
      <c r="I15" s="233"/>
      <c r="J15" s="269" t="s">
        <v>10</v>
      </c>
      <c r="K15" s="270"/>
      <c r="L15" s="271"/>
      <c r="M15" s="257" t="s">
        <v>7</v>
      </c>
    </row>
    <row r="16" spans="2:27" ht="15" customHeight="1" thickBot="1" x14ac:dyDescent="0.3">
      <c r="B16" s="177"/>
      <c r="C16" s="266"/>
      <c r="D16" s="242"/>
      <c r="E16" s="238"/>
      <c r="F16" s="268"/>
      <c r="G16" s="21" t="s">
        <v>0</v>
      </c>
      <c r="H16" s="2" t="s">
        <v>12</v>
      </c>
      <c r="I16" s="22" t="s">
        <v>13</v>
      </c>
      <c r="J16" s="36" t="s">
        <v>0</v>
      </c>
      <c r="K16" s="37" t="s">
        <v>12</v>
      </c>
      <c r="L16" s="38" t="s">
        <v>13</v>
      </c>
      <c r="M16" s="258"/>
      <c r="Q16" s="20"/>
      <c r="R16" s="20"/>
      <c r="S16" s="20"/>
      <c r="T16" s="20"/>
      <c r="U16" s="20"/>
      <c r="V16" s="20"/>
      <c r="W16" s="20"/>
      <c r="X16" s="20"/>
      <c r="Y16" s="20"/>
      <c r="Z16" s="20"/>
      <c r="AA16" s="20"/>
    </row>
    <row r="17" spans="2:24" x14ac:dyDescent="0.25">
      <c r="B17" s="177"/>
      <c r="C17" s="175" t="s">
        <v>1</v>
      </c>
      <c r="D17" s="117"/>
      <c r="E17" s="71" t="s">
        <v>44</v>
      </c>
      <c r="F17" s="32"/>
      <c r="G17" s="259">
        <v>1</v>
      </c>
      <c r="H17" s="261">
        <v>1.5</v>
      </c>
      <c r="I17" s="263">
        <v>0.5</v>
      </c>
      <c r="J17" s="186" t="str">
        <f>IF(F17="","",MAX((F$5+F$6)/(F17+F18)*G17,0.1))</f>
        <v/>
      </c>
      <c r="K17" s="194" t="str">
        <f>IF(F17="","",MIN((2-H17)*(F5*F18/F17/F6-1)+H17,1.999))</f>
        <v/>
      </c>
      <c r="L17" s="188" t="str">
        <f>IF(F17="","",2-K17)</f>
        <v/>
      </c>
      <c r="M17" s="64" t="str">
        <f>IF(F17="","",ABS(($F$5-F17)/$F$5))</f>
        <v/>
      </c>
      <c r="W17" s="19"/>
    </row>
    <row r="18" spans="2:24" ht="15.75" thickBot="1" x14ac:dyDescent="0.3">
      <c r="B18" s="177"/>
      <c r="C18" s="175"/>
      <c r="D18" s="117"/>
      <c r="E18" s="71" t="s">
        <v>45</v>
      </c>
      <c r="F18" s="33"/>
      <c r="G18" s="260"/>
      <c r="H18" s="262"/>
      <c r="I18" s="264"/>
      <c r="J18" s="187"/>
      <c r="K18" s="194"/>
      <c r="L18" s="188"/>
      <c r="M18" s="64" t="str">
        <f>IF(F18="","",ABS(($F$6-F18)/$F$6))</f>
        <v/>
      </c>
      <c r="S18" s="19"/>
      <c r="W18" s="19"/>
    </row>
    <row r="19" spans="2:24" x14ac:dyDescent="0.25">
      <c r="B19" s="177"/>
      <c r="C19" s="175" t="s">
        <v>2</v>
      </c>
      <c r="D19" s="117"/>
      <c r="E19" s="71" t="s">
        <v>44</v>
      </c>
      <c r="F19" s="33"/>
      <c r="G19" s="212" t="str">
        <f>IF(J17&lt;1,0.002,J17)</f>
        <v/>
      </c>
      <c r="H19" s="213" t="str">
        <f>K17</f>
        <v/>
      </c>
      <c r="I19" s="190" t="str">
        <f>L17</f>
        <v/>
      </c>
      <c r="J19" s="186" t="str">
        <f>IF(F19="","",MAX((AVERAGE(F$5,F$6)-AVERAGE(F17,F18))*(G19-G17)/(AVERAGE(F19,F20)-AVERAGE(F17,F18))+G17,0.1))</f>
        <v/>
      </c>
      <c r="K19" s="194" t="str">
        <f>IF(F19="","",MIN((F$5/F$6-F17/F18)*(H19-H17)/(F19/F20-F17/F18)+H17,1.999))</f>
        <v/>
      </c>
      <c r="L19" s="188" t="str">
        <f>IF(F19="","",2-K19)</f>
        <v/>
      </c>
      <c r="M19" s="64" t="str">
        <f>IF(F19="","",ABS(($F$5-F19)/$F$5))</f>
        <v/>
      </c>
      <c r="S19" s="19"/>
      <c r="W19" s="19"/>
      <c r="X19" s="19"/>
    </row>
    <row r="20" spans="2:24" x14ac:dyDescent="0.25">
      <c r="B20" s="177"/>
      <c r="C20" s="175"/>
      <c r="D20" s="117"/>
      <c r="E20" s="71" t="s">
        <v>45</v>
      </c>
      <c r="F20" s="33"/>
      <c r="G20" s="193"/>
      <c r="H20" s="211"/>
      <c r="I20" s="191"/>
      <c r="J20" s="187"/>
      <c r="K20" s="194"/>
      <c r="L20" s="188"/>
      <c r="M20" s="64" t="str">
        <f>IF(F20="","",ABS(($F$6-F20)/$F$6))</f>
        <v/>
      </c>
      <c r="S20" s="19"/>
      <c r="W20" s="19"/>
      <c r="X20" s="19"/>
    </row>
    <row r="21" spans="2:24" x14ac:dyDescent="0.25">
      <c r="B21" s="177"/>
      <c r="C21" s="175" t="s">
        <v>5</v>
      </c>
      <c r="D21" s="117"/>
      <c r="E21" s="71" t="s">
        <v>44</v>
      </c>
      <c r="F21" s="33"/>
      <c r="G21" s="187" t="str">
        <f>J19</f>
        <v/>
      </c>
      <c r="H21" s="210" t="str">
        <f>K19</f>
        <v/>
      </c>
      <c r="I21" s="192" t="str">
        <f>L19</f>
        <v/>
      </c>
      <c r="J21" s="186" t="str">
        <f>IF(F21="","",MAX((AVERAGE(F$5,F$6)-AVERAGE(F19,F20))*(G21-G19)/(AVERAGE(F21,F22)-AVERAGE(F19,F20))+G19,0.1))</f>
        <v/>
      </c>
      <c r="K21" s="194" t="str">
        <f>IF(F21="","",MIN((F$5/F$6-F19/F20)*(H21-H19)/(F21/F22-F19/F20)+H19,1.999))</f>
        <v/>
      </c>
      <c r="L21" s="188" t="str">
        <f t="shared" ref="L21" si="0">IF(F21="","",2-K21)</f>
        <v/>
      </c>
      <c r="M21" s="64" t="str">
        <f>IF(F21="","",ABS(($F$5-F21)/$F$5))</f>
        <v/>
      </c>
      <c r="S21" s="19"/>
      <c r="W21" s="19"/>
      <c r="X21" s="19"/>
    </row>
    <row r="22" spans="2:24" x14ac:dyDescent="0.25">
      <c r="B22" s="177"/>
      <c r="C22" s="175"/>
      <c r="D22" s="117"/>
      <c r="E22" s="71" t="s">
        <v>45</v>
      </c>
      <c r="F22" s="33"/>
      <c r="G22" s="193"/>
      <c r="H22" s="211"/>
      <c r="I22" s="191"/>
      <c r="J22" s="187"/>
      <c r="K22" s="194"/>
      <c r="L22" s="188"/>
      <c r="M22" s="64" t="str">
        <f>IF(F22="","",ABS(($F$6-F22)/$F$6))</f>
        <v/>
      </c>
      <c r="S22" s="19"/>
      <c r="W22" s="19"/>
      <c r="X22" s="19"/>
    </row>
    <row r="23" spans="2:24" x14ac:dyDescent="0.25">
      <c r="B23" s="177"/>
      <c r="C23" s="175" t="s">
        <v>6</v>
      </c>
      <c r="D23" s="117"/>
      <c r="E23" s="71" t="s">
        <v>44</v>
      </c>
      <c r="F23" s="33"/>
      <c r="G23" s="187" t="str">
        <f>IF(AND(F21="",F22=""),"",IF(AVERAGE(F22,F21)&gt;AVERAGE(F$5,F$6),(AVERAGE(F$5,F$6)-AVERAGE(F$19,F$20))*(G21-G$19)/(AVERAGE(F21,F22)-AVERAGE(F$19,F$20))+G$19,(AVERAGE(F$5,F$6)-AVERAGE(F$17,F$18))*(G21-G$17)/(AVERAGE(F21,F22)-AVERAGE(F$17,F$18))+G$17))</f>
        <v/>
      </c>
      <c r="H23" s="210" t="str">
        <f t="shared" ref="H23:I23" si="1">K21</f>
        <v/>
      </c>
      <c r="I23" s="192" t="str">
        <f t="shared" si="1"/>
        <v/>
      </c>
      <c r="J23" s="186" t="str">
        <f>IF(F23="","",MAX((AVERAGE(F$5,F$6)-AVERAGE(F21,F22))*(G23-G21)/(AVERAGE(F23,F24)-AVERAGE(F21,F22))+G21,0.1))</f>
        <v/>
      </c>
      <c r="K23" s="194" t="str">
        <f>IF(F23="","",MIN((F$5/F$6-F21/F22)*(H23-H21)/(F23/F24-F21/F22)+H21,1.999))</f>
        <v/>
      </c>
      <c r="L23" s="188" t="str">
        <f t="shared" ref="L23" si="2">IF(F23="","",2-K23)</f>
        <v/>
      </c>
      <c r="M23" s="64" t="str">
        <f>IF(F23="","",ABS(($F$5-F23)/$F$5))</f>
        <v/>
      </c>
      <c r="S23" s="19"/>
      <c r="W23" s="19"/>
      <c r="X23" s="19"/>
    </row>
    <row r="24" spans="2:24" x14ac:dyDescent="0.25">
      <c r="B24" s="177"/>
      <c r="C24" s="175"/>
      <c r="D24" s="117"/>
      <c r="E24" s="71" t="s">
        <v>45</v>
      </c>
      <c r="F24" s="33"/>
      <c r="G24" s="193"/>
      <c r="H24" s="211"/>
      <c r="I24" s="191"/>
      <c r="J24" s="187"/>
      <c r="K24" s="194"/>
      <c r="L24" s="188"/>
      <c r="M24" s="64" t="str">
        <f>IF(F24="","",ABS(($F$6-F24)/$F$6))</f>
        <v/>
      </c>
      <c r="S24" s="19"/>
      <c r="W24" s="19"/>
      <c r="X24" s="19"/>
    </row>
    <row r="25" spans="2:24" x14ac:dyDescent="0.25">
      <c r="B25" s="177"/>
      <c r="C25" s="175" t="s">
        <v>8</v>
      </c>
      <c r="D25" s="117"/>
      <c r="E25" s="74" t="s">
        <v>44</v>
      </c>
      <c r="F25" s="33"/>
      <c r="G25" s="187" t="str">
        <f>IF(AND(F23="",F24=""),"",IF(AVERAGE(F24,F23)&gt;AVERAGE(F$5,F$6),(AVERAGE(F$5,F$6)-AVERAGE(F$19,F$20))*(G23-G$19)/(AVERAGE(F23,F24)-AVERAGE(F$19,F$20))+G$19,(AVERAGE(F$5,F$6)-AVERAGE(F$17,F$18))*(G23-G$17)/(AVERAGE(F23,F24)-AVERAGE(F$17,F$18))+G$17))</f>
        <v/>
      </c>
      <c r="H25" s="210"/>
      <c r="I25" s="188"/>
      <c r="J25" s="186" t="str">
        <f>IF(F25="","",MAX((AVERAGE(F$5,F$6)-AVERAGE(F23,F24))*(G25-G23)/(AVERAGE(F25,F26)-AVERAGE(F23,F24))+G23,0.1))</f>
        <v/>
      </c>
      <c r="K25" s="194" t="str">
        <f>IF(F25="","",MIN((F$5/F$6-F23/F24)*(H25-H23)/(F25/F26-F23/F24)+H23,1.999))</f>
        <v/>
      </c>
      <c r="L25" s="188" t="str">
        <f t="shared" ref="L25" si="3">IF(F25="","",2-K25)</f>
        <v/>
      </c>
      <c r="M25" s="64" t="str">
        <f>IF(F25="","",ABS(($F$5-F25)/$F$5))</f>
        <v/>
      </c>
      <c r="Q25" s="19"/>
      <c r="S25" s="19"/>
      <c r="W25" s="19"/>
      <c r="X25" s="19"/>
    </row>
    <row r="26" spans="2:24" x14ac:dyDescent="0.25">
      <c r="B26" s="177"/>
      <c r="C26" s="175"/>
      <c r="D26" s="117"/>
      <c r="E26" s="71" t="s">
        <v>45</v>
      </c>
      <c r="F26" s="33"/>
      <c r="G26" s="193"/>
      <c r="H26" s="211"/>
      <c r="I26" s="188"/>
      <c r="J26" s="187"/>
      <c r="K26" s="194"/>
      <c r="L26" s="188"/>
      <c r="M26" s="64" t="str">
        <f>IF(F26="","",ABS(($F$6-F26)/$F$6))</f>
        <v/>
      </c>
      <c r="S26" s="19"/>
      <c r="W26" s="19"/>
      <c r="X26" s="19"/>
    </row>
    <row r="27" spans="2:24" x14ac:dyDescent="0.25">
      <c r="B27" s="177"/>
      <c r="C27" s="175" t="s">
        <v>9</v>
      </c>
      <c r="D27" s="117"/>
      <c r="E27" s="71" t="s">
        <v>44</v>
      </c>
      <c r="F27" s="33"/>
      <c r="G27" s="187" t="str">
        <f>IF(AND(F25="",F26=""),"",IF(AVERAGE(F26,F25)&gt;AVERAGE(F$5,F$6),(AVERAGE(F$5,F$6)-AVERAGE(F$19,F$20))*(G25-G$19)/(AVERAGE(F25,F26)-AVERAGE(F$19,F$20))+G$19,(AVERAGE(F$5,F$6)-AVERAGE(F$17,F$18))*(G25-G$17)/(AVERAGE(F25,F26)-AVERAGE(F$17,F$18))+G$17))</f>
        <v/>
      </c>
      <c r="H27" s="210" t="str">
        <f t="shared" ref="H27:I27" si="4">K25</f>
        <v/>
      </c>
      <c r="I27" s="188" t="str">
        <f t="shared" si="4"/>
        <v/>
      </c>
      <c r="J27" s="186" t="str">
        <f>IF(F27="","",MAX((AVERAGE(F$5,F$6)-AVERAGE(F25,F26))*(G27-G25)/(AVERAGE(F27,F28)-AVERAGE(F25,F26))+G25,0.1))</f>
        <v/>
      </c>
      <c r="K27" s="194" t="str">
        <f>IF(F27="","",MIN((F$5/F$6-F25/F26)*(H27-H25)/(F27/F28-F25/F26)+H25,1.999))</f>
        <v/>
      </c>
      <c r="L27" s="188" t="str">
        <f t="shared" ref="L27" si="5">IF(F27="","",2-K27)</f>
        <v/>
      </c>
      <c r="M27" s="64" t="str">
        <f>IF(F27="","",ABS(($F$5-F27)/$F$5))</f>
        <v/>
      </c>
      <c r="S27" s="19"/>
      <c r="W27" s="19"/>
      <c r="X27" s="19"/>
    </row>
    <row r="28" spans="2:24" x14ac:dyDescent="0.25">
      <c r="B28" s="177"/>
      <c r="C28" s="175"/>
      <c r="D28" s="117"/>
      <c r="E28" s="2" t="s">
        <v>45</v>
      </c>
      <c r="F28" s="33"/>
      <c r="G28" s="193"/>
      <c r="H28" s="211"/>
      <c r="I28" s="188"/>
      <c r="J28" s="187"/>
      <c r="K28" s="194"/>
      <c r="L28" s="188"/>
      <c r="M28" s="64" t="str">
        <f>IF(F28="","",ABS(($F$6-F28)/$F$6))</f>
        <v/>
      </c>
    </row>
    <row r="29" spans="2:24" x14ac:dyDescent="0.25">
      <c r="B29" s="177"/>
      <c r="C29" s="175" t="s">
        <v>39</v>
      </c>
      <c r="D29" s="117"/>
      <c r="E29" s="71" t="s">
        <v>44</v>
      </c>
      <c r="F29" s="115"/>
      <c r="G29" s="244" t="str">
        <f>IF(AND(F27="",F28=""),"",IF(AVERAGE(F28,F27)&gt;AVERAGE(F$5,F$6),(AVERAGE(F$5,F$6)-AVERAGE(F$19,F$20))*(G27-G$19)/(AVERAGE(F27,F28)-AVERAGE(F$19,F$20))+G$19,(AVERAGE(F$5,F$6)-AVERAGE(F$17,F$18))*(G27-G$17)/(AVERAGE(F27,F28)-AVERAGE(F$17,F$18))+G$17))</f>
        <v/>
      </c>
      <c r="H29" s="194" t="str">
        <f t="shared" ref="H29:I29" si="6">K27</f>
        <v/>
      </c>
      <c r="I29" s="188" t="str">
        <f t="shared" si="6"/>
        <v/>
      </c>
      <c r="J29" s="186" t="str">
        <f>IF(F29="","",MAX((AVERAGE(F$5,F$6)-AVERAGE(F27,F28))*(G29-G27)/(AVERAGE(F29,F30)-AVERAGE(F27,F28))+G27,0.1))</f>
        <v/>
      </c>
      <c r="K29" s="194" t="str">
        <f>IF(F29="","",MIN((F$5/F$6-F27/F28)*(H29-H27)/(F29/F30-F27/F28)+H27,1.999))</f>
        <v/>
      </c>
      <c r="L29" s="188" t="str">
        <f t="shared" ref="L29" si="7">IF(F29="","",2-K29)</f>
        <v/>
      </c>
      <c r="M29" s="64" t="str">
        <f>IF(F29="","",ABS(($F$5-F29)/$F$5))</f>
        <v/>
      </c>
    </row>
    <row r="30" spans="2:24" ht="15.75" thickBot="1" x14ac:dyDescent="0.3">
      <c r="B30" s="178"/>
      <c r="C30" s="243"/>
      <c r="D30" s="118"/>
      <c r="E30" s="73" t="s">
        <v>45</v>
      </c>
      <c r="F30" s="116"/>
      <c r="G30" s="245"/>
      <c r="H30" s="195"/>
      <c r="I30" s="189"/>
      <c r="J30" s="256"/>
      <c r="K30" s="195"/>
      <c r="L30" s="189"/>
      <c r="M30" s="66" t="str">
        <f>IF(F30="","",ABS(($F$6-F30)/$F$6))</f>
        <v/>
      </c>
    </row>
    <row r="31" spans="2:24" ht="15.75" thickTop="1" x14ac:dyDescent="0.25"/>
  </sheetData>
  <mergeCells count="84">
    <mergeCell ref="C2:N2"/>
    <mergeCell ref="C3:E4"/>
    <mergeCell ref="G3:M6"/>
    <mergeCell ref="C5:E5"/>
    <mergeCell ref="C6:E6"/>
    <mergeCell ref="G8:I8"/>
    <mergeCell ref="J8:L8"/>
    <mergeCell ref="M8:M9"/>
    <mergeCell ref="C10:C11"/>
    <mergeCell ref="G10:G11"/>
    <mergeCell ref="H10:H11"/>
    <mergeCell ref="I10:I11"/>
    <mergeCell ref="J10:J11"/>
    <mergeCell ref="K10:K11"/>
    <mergeCell ref="L10:L11"/>
    <mergeCell ref="D8:D9"/>
    <mergeCell ref="C8:C9"/>
    <mergeCell ref="E8:E9"/>
    <mergeCell ref="F8:F9"/>
    <mergeCell ref="L12:L13"/>
    <mergeCell ref="B15:B30"/>
    <mergeCell ref="C15:C16"/>
    <mergeCell ref="E15:E16"/>
    <mergeCell ref="F15:F16"/>
    <mergeCell ref="G15:I15"/>
    <mergeCell ref="J15:L15"/>
    <mergeCell ref="C19:C20"/>
    <mergeCell ref="G19:G20"/>
    <mergeCell ref="C12:C13"/>
    <mergeCell ref="G12:G13"/>
    <mergeCell ref="H12:H13"/>
    <mergeCell ref="I12:I13"/>
    <mergeCell ref="J12:J13"/>
    <mergeCell ref="K12:K13"/>
    <mergeCell ref="B8:B13"/>
    <mergeCell ref="M15:M16"/>
    <mergeCell ref="C17:C18"/>
    <mergeCell ref="G17:G18"/>
    <mergeCell ref="H17:H18"/>
    <mergeCell ref="I17:I18"/>
    <mergeCell ref="J17:J18"/>
    <mergeCell ref="K17:K18"/>
    <mergeCell ref="L17:L18"/>
    <mergeCell ref="D15:D16"/>
    <mergeCell ref="H19:H20"/>
    <mergeCell ref="I19:I20"/>
    <mergeCell ref="J19:J20"/>
    <mergeCell ref="K19:K20"/>
    <mergeCell ref="L19:L20"/>
    <mergeCell ref="K21:K22"/>
    <mergeCell ref="L21:L22"/>
    <mergeCell ref="C23:C24"/>
    <mergeCell ref="G23:G24"/>
    <mergeCell ref="H23:H24"/>
    <mergeCell ref="I23:I24"/>
    <mergeCell ref="J23:J24"/>
    <mergeCell ref="K23:K24"/>
    <mergeCell ref="L23:L24"/>
    <mergeCell ref="C21:C22"/>
    <mergeCell ref="G21:G22"/>
    <mergeCell ref="H21:H22"/>
    <mergeCell ref="I21:I22"/>
    <mergeCell ref="J21:J22"/>
    <mergeCell ref="L25:L26"/>
    <mergeCell ref="C27:C28"/>
    <mergeCell ref="G27:G28"/>
    <mergeCell ref="H27:H28"/>
    <mergeCell ref="I27:I28"/>
    <mergeCell ref="J27:J28"/>
    <mergeCell ref="K27:K28"/>
    <mergeCell ref="L27:L28"/>
    <mergeCell ref="C25:C26"/>
    <mergeCell ref="G25:G26"/>
    <mergeCell ref="H25:H26"/>
    <mergeCell ref="I25:I26"/>
    <mergeCell ref="J25:J26"/>
    <mergeCell ref="K25:K26"/>
    <mergeCell ref="L29:L30"/>
    <mergeCell ref="C29:C30"/>
    <mergeCell ref="G29:G30"/>
    <mergeCell ref="H29:H30"/>
    <mergeCell ref="I29:I30"/>
    <mergeCell ref="J29:J30"/>
    <mergeCell ref="K29:K30"/>
  </mergeCells>
  <pageMargins left="0.7" right="0.7" top="0.75" bottom="0.75" header="0.3" footer="0.3"/>
  <pageSetup orientation="portrait" r:id="rId1"/>
  <ignoredErrors>
    <ignoredError sqref="M18:M29 M11:M12"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BFB33-68A5-4BFC-B6A2-13B0A8DE4324}">
  <dimension ref="B1:K21"/>
  <sheetViews>
    <sheetView zoomScaleNormal="100" workbookViewId="0">
      <selection activeCell="A34" sqref="A34"/>
    </sheetView>
  </sheetViews>
  <sheetFormatPr defaultColWidth="9.140625" defaultRowHeight="15" x14ac:dyDescent="0.25"/>
  <cols>
    <col min="1" max="1" width="4.5703125" style="4" customWidth="1"/>
    <col min="2" max="2" width="9.140625" style="4"/>
    <col min="3" max="4" width="12.5703125" style="4" customWidth="1"/>
    <col min="5" max="5" width="16" style="4" bestFit="1" customWidth="1"/>
    <col min="6" max="6" width="18.28515625" style="4" bestFit="1" customWidth="1"/>
    <col min="7" max="7" width="18.42578125" style="4" bestFit="1" customWidth="1"/>
    <col min="8" max="8" width="14.7109375" style="4" customWidth="1"/>
    <col min="9" max="9" width="12.7109375" style="4" customWidth="1"/>
    <col min="10" max="16384" width="9.140625" style="4"/>
  </cols>
  <sheetData>
    <row r="1" spans="2:11" ht="20.25" customHeight="1" x14ac:dyDescent="0.25">
      <c r="C1" s="183"/>
      <c r="D1" s="183"/>
      <c r="E1" s="183"/>
      <c r="F1" s="183"/>
      <c r="G1" s="183"/>
      <c r="H1" s="13"/>
      <c r="I1" s="13"/>
    </row>
    <row r="2" spans="2:11" ht="26.1" customHeight="1" x14ac:dyDescent="0.25">
      <c r="C2" s="181" t="s">
        <v>56</v>
      </c>
      <c r="D2" s="181"/>
      <c r="E2" s="181"/>
      <c r="F2" s="182"/>
    </row>
    <row r="3" spans="2:11" ht="14.45" customHeight="1" x14ac:dyDescent="0.25">
      <c r="C3" s="171"/>
      <c r="D3" s="185"/>
      <c r="E3" s="1" t="s">
        <v>4</v>
      </c>
      <c r="F3" s="14"/>
      <c r="G3" s="14"/>
      <c r="H3" s="14"/>
    </row>
    <row r="4" spans="2:11" ht="15" customHeight="1" thickBot="1" x14ac:dyDescent="0.3">
      <c r="C4" s="169" t="s">
        <v>38</v>
      </c>
      <c r="D4" s="169"/>
      <c r="E4" s="31"/>
      <c r="F4" s="14"/>
      <c r="G4" s="14"/>
      <c r="H4" s="14"/>
    </row>
    <row r="5" spans="2:11" ht="30.75" customHeight="1" x14ac:dyDescent="0.25">
      <c r="C5" s="169" t="s">
        <v>3</v>
      </c>
      <c r="D5" s="169"/>
      <c r="E5" s="111"/>
      <c r="F5" s="14"/>
      <c r="G5" s="14"/>
      <c r="H5" s="14"/>
    </row>
    <row r="6" spans="2:11" ht="15.75" thickBot="1" x14ac:dyDescent="0.3">
      <c r="C6" s="184"/>
      <c r="D6" s="184"/>
      <c r="E6" s="184"/>
      <c r="F6" s="184"/>
      <c r="G6" s="184"/>
      <c r="H6" s="184"/>
      <c r="I6" s="184"/>
    </row>
    <row r="7" spans="2:11" ht="21.95" customHeight="1" thickTop="1" x14ac:dyDescent="0.25">
      <c r="B7" s="172" t="s">
        <v>14</v>
      </c>
      <c r="C7" s="168" t="s">
        <v>48</v>
      </c>
      <c r="D7" s="179" t="s">
        <v>47</v>
      </c>
      <c r="E7" s="170" t="s">
        <v>4</v>
      </c>
      <c r="F7" s="56" t="s">
        <v>11</v>
      </c>
      <c r="G7" s="57" t="s">
        <v>10</v>
      </c>
      <c r="H7" s="166" t="s">
        <v>7</v>
      </c>
    </row>
    <row r="8" spans="2:11" ht="21.95" customHeight="1" thickBot="1" x14ac:dyDescent="0.3">
      <c r="B8" s="173"/>
      <c r="C8" s="175"/>
      <c r="D8" s="180"/>
      <c r="E8" s="171"/>
      <c r="F8" s="27" t="s">
        <v>0</v>
      </c>
      <c r="G8" s="28" t="s">
        <v>0</v>
      </c>
      <c r="H8" s="167"/>
    </row>
    <row r="9" spans="2:11" ht="21.75" customHeight="1" thickBot="1" x14ac:dyDescent="0.3">
      <c r="B9" s="173"/>
      <c r="C9" s="91" t="s">
        <v>1</v>
      </c>
      <c r="D9" s="87"/>
      <c r="E9" s="29"/>
      <c r="F9" s="344">
        <v>1</v>
      </c>
      <c r="G9" s="345" t="str">
        <f>IF(E9="","",MAX($E$5/E9*F9,0.1))</f>
        <v/>
      </c>
      <c r="H9" s="58" t="str">
        <f>IF(E9="","",(ABS(E9-$E$5)/$E$5))</f>
        <v/>
      </c>
    </row>
    <row r="10" spans="2:11" ht="21.95" customHeight="1" thickBot="1" x14ac:dyDescent="0.3">
      <c r="B10" s="174"/>
      <c r="C10" s="94" t="s">
        <v>2</v>
      </c>
      <c r="D10" s="88"/>
      <c r="E10" s="60"/>
      <c r="F10" s="346" t="str">
        <f>G9</f>
        <v/>
      </c>
      <c r="G10" s="347" t="str">
        <f>IF(E10="","",MAX($E$5/E10*F10,0.1))</f>
        <v/>
      </c>
      <c r="H10" s="61" t="str">
        <f>IF(E10="","",(ABS(E10-$E$5)/$E$5))</f>
        <v/>
      </c>
    </row>
    <row r="11" spans="2:11" ht="15.75" thickTop="1" x14ac:dyDescent="0.25"/>
    <row r="12" spans="2:11" ht="15.75" thickBot="1" x14ac:dyDescent="0.3"/>
    <row r="13" spans="2:11" ht="15" customHeight="1" thickTop="1" x14ac:dyDescent="0.25">
      <c r="B13" s="176" t="s">
        <v>15</v>
      </c>
      <c r="C13" s="168" t="s">
        <v>49</v>
      </c>
      <c r="D13" s="179" t="s">
        <v>47</v>
      </c>
      <c r="E13" s="170" t="s">
        <v>4</v>
      </c>
      <c r="F13" s="56" t="s">
        <v>11</v>
      </c>
      <c r="G13" s="57" t="s">
        <v>10</v>
      </c>
      <c r="H13" s="166" t="s">
        <v>7</v>
      </c>
    </row>
    <row r="14" spans="2:11" ht="15.75" thickBot="1" x14ac:dyDescent="0.3">
      <c r="B14" s="177"/>
      <c r="C14" s="169"/>
      <c r="D14" s="180"/>
      <c r="E14" s="171"/>
      <c r="F14" s="27" t="s">
        <v>0</v>
      </c>
      <c r="G14" s="28" t="s">
        <v>0</v>
      </c>
      <c r="H14" s="167"/>
    </row>
    <row r="15" spans="2:11" ht="15.75" thickBot="1" x14ac:dyDescent="0.3">
      <c r="B15" s="177"/>
      <c r="C15" s="92" t="s">
        <v>1</v>
      </c>
      <c r="D15" s="89"/>
      <c r="E15" s="29"/>
      <c r="F15" s="355">
        <v>1</v>
      </c>
      <c r="G15" s="356" t="str">
        <f>IF(E15="","",MAX($E$5/E15*F15,0.1))</f>
        <v/>
      </c>
      <c r="H15" s="62" t="str">
        <f t="shared" ref="H15:H20" si="0">IF(E15="","",ABS(E15-$E$5)/$E$5)</f>
        <v/>
      </c>
    </row>
    <row r="16" spans="2:11" x14ac:dyDescent="0.25">
      <c r="B16" s="177"/>
      <c r="C16" s="92" t="s">
        <v>2</v>
      </c>
      <c r="D16" s="89"/>
      <c r="E16" s="39"/>
      <c r="F16" s="357" t="str">
        <f>G15</f>
        <v/>
      </c>
      <c r="G16" s="358" t="str">
        <f>IF(E16="","",MAX((E$5-E15)*(F16-F15)/(E16-E15)+F15,0.1))</f>
        <v/>
      </c>
      <c r="H16" s="69" t="str">
        <f t="shared" si="0"/>
        <v/>
      </c>
      <c r="K16" s="13"/>
    </row>
    <row r="17" spans="2:8" x14ac:dyDescent="0.25">
      <c r="B17" s="177"/>
      <c r="C17" s="92" t="s">
        <v>5</v>
      </c>
      <c r="D17" s="89"/>
      <c r="E17" s="30"/>
      <c r="F17" s="359" t="str">
        <f>G16</f>
        <v/>
      </c>
      <c r="G17" s="358" t="str">
        <f>IF(E17="","",MAX((E$5-E16)*(F17-F16)/(E17-E16)+F16,0.1))</f>
        <v/>
      </c>
      <c r="H17" s="69" t="str">
        <f t="shared" si="0"/>
        <v/>
      </c>
    </row>
    <row r="18" spans="2:8" x14ac:dyDescent="0.25">
      <c r="B18" s="177"/>
      <c r="C18" s="92" t="s">
        <v>6</v>
      </c>
      <c r="D18" s="89"/>
      <c r="E18" s="30"/>
      <c r="F18" s="359" t="str">
        <f>G17</f>
        <v/>
      </c>
      <c r="G18" s="358" t="str">
        <f>IF(E18="","",MAX((E$5-E17)*(F18-F17)/(E18-E17)+F17,0.1))</f>
        <v/>
      </c>
      <c r="H18" s="69" t="str">
        <f t="shared" si="0"/>
        <v/>
      </c>
    </row>
    <row r="19" spans="2:8" x14ac:dyDescent="0.25">
      <c r="B19" s="177"/>
      <c r="C19" s="92" t="s">
        <v>8</v>
      </c>
      <c r="D19" s="89"/>
      <c r="E19" s="30"/>
      <c r="F19" s="359" t="str">
        <f>G18</f>
        <v/>
      </c>
      <c r="G19" s="358" t="str">
        <f>IF(E19="","",MAX((E$5-E18)*(F19-F18)/(E19-E18)+F18,0.1))</f>
        <v/>
      </c>
      <c r="H19" s="69" t="str">
        <f t="shared" si="0"/>
        <v/>
      </c>
    </row>
    <row r="20" spans="2:8" ht="15.75" thickBot="1" x14ac:dyDescent="0.3">
      <c r="B20" s="178"/>
      <c r="C20" s="93" t="s">
        <v>9</v>
      </c>
      <c r="D20" s="90"/>
      <c r="E20" s="60"/>
      <c r="F20" s="360" t="str">
        <f>G19</f>
        <v/>
      </c>
      <c r="G20" s="360" t="str">
        <f>IF(E20="","",MAX((E$5-E19)*(F20-F19)/(E20-E19)+F19,0.1))</f>
        <v/>
      </c>
      <c r="H20" s="70" t="str">
        <f t="shared" si="0"/>
        <v/>
      </c>
    </row>
    <row r="21" spans="2:8" ht="15.75" thickTop="1" x14ac:dyDescent="0.25"/>
  </sheetData>
  <mergeCells count="16">
    <mergeCell ref="C6:I6"/>
    <mergeCell ref="C1:G1"/>
    <mergeCell ref="C2:F2"/>
    <mergeCell ref="C3:D3"/>
    <mergeCell ref="C4:D4"/>
    <mergeCell ref="C5:D5"/>
    <mergeCell ref="H13:H14"/>
    <mergeCell ref="B7:B10"/>
    <mergeCell ref="C7:C8"/>
    <mergeCell ref="D7:D8"/>
    <mergeCell ref="E7:E8"/>
    <mergeCell ref="H7:H8"/>
    <mergeCell ref="B13:B20"/>
    <mergeCell ref="C13:C14"/>
    <mergeCell ref="D13:D14"/>
    <mergeCell ref="E13:E14"/>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0E597-2F49-4A4C-A0CC-E377F8B09A97}">
  <dimension ref="B2:AA31"/>
  <sheetViews>
    <sheetView zoomScaleNormal="100" workbookViewId="0">
      <selection activeCell="A34" sqref="A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7" ht="26.1" customHeight="1" x14ac:dyDescent="0.25">
      <c r="C2" s="181" t="s">
        <v>57</v>
      </c>
      <c r="D2" s="181"/>
      <c r="E2" s="181"/>
      <c r="F2" s="181"/>
      <c r="G2" s="181"/>
      <c r="H2" s="181"/>
      <c r="I2" s="181"/>
      <c r="J2" s="181"/>
      <c r="K2" s="181"/>
      <c r="L2" s="181"/>
      <c r="M2" s="181"/>
      <c r="N2" s="182"/>
    </row>
    <row r="3" spans="2:27" ht="15" customHeight="1" x14ac:dyDescent="0.25">
      <c r="C3" s="202" t="s">
        <v>37</v>
      </c>
      <c r="D3" s="203"/>
      <c r="E3" s="204"/>
      <c r="F3" s="3" t="s">
        <v>4</v>
      </c>
      <c r="G3" s="214"/>
      <c r="H3" s="215"/>
      <c r="I3" s="215"/>
      <c r="J3" s="215"/>
      <c r="K3" s="215"/>
      <c r="L3" s="215"/>
      <c r="M3" s="216"/>
      <c r="N3" s="13"/>
    </row>
    <row r="4" spans="2:27" ht="15.75" thickBot="1" x14ac:dyDescent="0.3">
      <c r="C4" s="205"/>
      <c r="D4" s="206"/>
      <c r="E4" s="206"/>
      <c r="F4" s="131"/>
      <c r="G4" s="217"/>
      <c r="H4" s="218"/>
      <c r="I4" s="218"/>
      <c r="J4" s="218"/>
      <c r="K4" s="218"/>
      <c r="L4" s="218"/>
      <c r="M4" s="219"/>
    </row>
    <row r="5" spans="2:27" ht="29.1" customHeight="1" x14ac:dyDescent="0.25">
      <c r="C5" s="315" t="s">
        <v>59</v>
      </c>
      <c r="D5" s="316"/>
      <c r="E5" s="317"/>
      <c r="F5" s="292"/>
      <c r="G5" s="217"/>
      <c r="H5" s="218"/>
      <c r="I5" s="218"/>
      <c r="J5" s="218"/>
      <c r="K5" s="218"/>
      <c r="L5" s="218"/>
      <c r="M5" s="219"/>
    </row>
    <row r="6" spans="2:27" ht="29.1" customHeight="1" thickBot="1" x14ac:dyDescent="0.3">
      <c r="C6" s="318"/>
      <c r="D6" s="319"/>
      <c r="E6" s="320"/>
      <c r="F6" s="293"/>
      <c r="G6" s="220"/>
      <c r="H6" s="221"/>
      <c r="I6" s="221"/>
      <c r="J6" s="221"/>
      <c r="K6" s="221"/>
      <c r="L6" s="221"/>
      <c r="M6" s="222"/>
    </row>
    <row r="7" spans="2:27" ht="32.25" customHeight="1" thickBot="1" x14ac:dyDescent="0.3">
      <c r="C7" s="109"/>
      <c r="D7" s="109"/>
      <c r="E7" s="6"/>
      <c r="F7" s="8"/>
      <c r="G7" s="7"/>
      <c r="H7" s="7"/>
      <c r="I7" s="7"/>
      <c r="J7" s="7"/>
      <c r="K7" s="7"/>
      <c r="L7" s="7"/>
    </row>
    <row r="8" spans="2:27" ht="15.75" thickTop="1" x14ac:dyDescent="0.25">
      <c r="B8" s="176" t="s">
        <v>14</v>
      </c>
      <c r="C8" s="265" t="s">
        <v>49</v>
      </c>
      <c r="D8" s="241" t="s">
        <v>47</v>
      </c>
      <c r="E8" s="237" t="s">
        <v>51</v>
      </c>
      <c r="F8" s="170" t="s">
        <v>4</v>
      </c>
      <c r="G8" s="231" t="s">
        <v>11</v>
      </c>
      <c r="H8" s="232"/>
      <c r="I8" s="233"/>
      <c r="J8" s="234" t="s">
        <v>10</v>
      </c>
      <c r="K8" s="235"/>
      <c r="L8" s="236"/>
      <c r="M8" s="166" t="s">
        <v>7</v>
      </c>
    </row>
    <row r="9" spans="2:27" ht="15.75" thickBot="1" x14ac:dyDescent="0.3">
      <c r="B9" s="177"/>
      <c r="C9" s="266"/>
      <c r="D9" s="242"/>
      <c r="E9" s="238"/>
      <c r="F9" s="171"/>
      <c r="G9" s="21" t="s">
        <v>0</v>
      </c>
      <c r="H9" s="2" t="s">
        <v>12</v>
      </c>
      <c r="I9" s="22" t="s">
        <v>13</v>
      </c>
      <c r="J9" s="26" t="s">
        <v>0</v>
      </c>
      <c r="K9" s="108" t="s">
        <v>12</v>
      </c>
      <c r="L9" s="15" t="s">
        <v>13</v>
      </c>
      <c r="M9" s="167"/>
    </row>
    <row r="10" spans="2:27" x14ac:dyDescent="0.25">
      <c r="B10" s="177"/>
      <c r="C10" s="169" t="s">
        <v>1</v>
      </c>
      <c r="D10" s="308"/>
      <c r="E10" s="290" t="s">
        <v>50</v>
      </c>
      <c r="F10" s="295"/>
      <c r="G10" s="225"/>
      <c r="H10" s="227"/>
      <c r="I10" s="229"/>
      <c r="J10" s="321" t="str">
        <f>IF(F10="","",MAX((F$5+F$6)/(F10+F11)*G10,0.1))</f>
        <v/>
      </c>
      <c r="K10" s="322" t="str">
        <f>IF(F10="","",MIN(H10,1.999))</f>
        <v/>
      </c>
      <c r="L10" s="323" t="str">
        <f>IF(F10="","",2-K10)</f>
        <v/>
      </c>
      <c r="M10" s="352" t="str">
        <f>IF(F10="","",ABS(($F$5-F10)/$F$5))</f>
        <v/>
      </c>
    </row>
    <row r="11" spans="2:27" ht="15.75" thickBot="1" x14ac:dyDescent="0.3">
      <c r="B11" s="177"/>
      <c r="C11" s="169"/>
      <c r="D11" s="309"/>
      <c r="E11" s="238"/>
      <c r="F11" s="296"/>
      <c r="G11" s="226"/>
      <c r="H11" s="228"/>
      <c r="I11" s="230"/>
      <c r="J11" s="324"/>
      <c r="K11" s="322"/>
      <c r="L11" s="323"/>
      <c r="M11" s="353"/>
    </row>
    <row r="12" spans="2:27" x14ac:dyDescent="0.25">
      <c r="B12" s="177"/>
      <c r="C12" s="169" t="s">
        <v>2</v>
      </c>
      <c r="D12" s="308"/>
      <c r="E12" s="290" t="s">
        <v>50</v>
      </c>
      <c r="F12" s="300"/>
      <c r="G12" s="333" t="str">
        <f>J10</f>
        <v/>
      </c>
      <c r="H12" s="326" t="str">
        <f>K10</f>
        <v/>
      </c>
      <c r="I12" s="348" t="str">
        <f>L10</f>
        <v/>
      </c>
      <c r="J12" s="350" t="str">
        <f>IF(F12="","",MAX((F$5+F$6)/(F12+F13)*G12,0.1))</f>
        <v/>
      </c>
      <c r="K12" s="322" t="str">
        <f>IF(F12="","",MIN(H12,1.999))</f>
        <v/>
      </c>
      <c r="L12" s="323" t="str">
        <f>IF(F12="","",2-K12)</f>
        <v/>
      </c>
      <c r="M12" s="352" t="str">
        <f>IF(F12="","",ABS(($F$5-F12)/$F$5))</f>
        <v/>
      </c>
    </row>
    <row r="13" spans="2:27" ht="15.75" thickBot="1" x14ac:dyDescent="0.3">
      <c r="B13" s="178"/>
      <c r="C13" s="272"/>
      <c r="D13" s="310"/>
      <c r="E13" s="294"/>
      <c r="F13" s="301"/>
      <c r="G13" s="343"/>
      <c r="H13" s="329"/>
      <c r="I13" s="349"/>
      <c r="J13" s="351"/>
      <c r="K13" s="329"/>
      <c r="L13" s="330"/>
      <c r="M13" s="354"/>
    </row>
    <row r="14" spans="2:27" ht="21.75" customHeight="1" thickTop="1" thickBot="1" x14ac:dyDescent="0.3">
      <c r="J14" s="34"/>
      <c r="K14" s="34"/>
      <c r="L14" s="34"/>
      <c r="M14" s="35"/>
    </row>
    <row r="15" spans="2:27" ht="15" customHeight="1" thickTop="1" x14ac:dyDescent="0.25">
      <c r="B15" s="176" t="s">
        <v>15</v>
      </c>
      <c r="C15" s="265" t="s">
        <v>49</v>
      </c>
      <c r="D15" s="241" t="s">
        <v>47</v>
      </c>
      <c r="E15" s="237" t="s">
        <v>51</v>
      </c>
      <c r="F15" s="267" t="s">
        <v>4</v>
      </c>
      <c r="G15" s="231" t="s">
        <v>11</v>
      </c>
      <c r="H15" s="232"/>
      <c r="I15" s="233"/>
      <c r="J15" s="269" t="s">
        <v>10</v>
      </c>
      <c r="K15" s="270"/>
      <c r="L15" s="271"/>
      <c r="M15" s="257" t="s">
        <v>7</v>
      </c>
    </row>
    <row r="16" spans="2:27" ht="15" customHeight="1" thickBot="1" x14ac:dyDescent="0.3">
      <c r="B16" s="177"/>
      <c r="C16" s="266"/>
      <c r="D16" s="242"/>
      <c r="E16" s="238"/>
      <c r="F16" s="268"/>
      <c r="G16" s="21" t="s">
        <v>0</v>
      </c>
      <c r="H16" s="2" t="s">
        <v>12</v>
      </c>
      <c r="I16" s="22" t="s">
        <v>13</v>
      </c>
      <c r="J16" s="36" t="s">
        <v>0</v>
      </c>
      <c r="K16" s="37" t="s">
        <v>12</v>
      </c>
      <c r="L16" s="38" t="s">
        <v>13</v>
      </c>
      <c r="M16" s="258"/>
      <c r="Q16" s="20"/>
      <c r="R16" s="20"/>
      <c r="S16" s="20"/>
      <c r="T16" s="20"/>
      <c r="U16" s="20"/>
      <c r="V16" s="20"/>
      <c r="W16" s="20"/>
      <c r="X16" s="20"/>
      <c r="Y16" s="20"/>
      <c r="Z16" s="20"/>
      <c r="AA16" s="20"/>
    </row>
    <row r="17" spans="2:24" x14ac:dyDescent="0.25">
      <c r="B17" s="177"/>
      <c r="C17" s="175" t="s">
        <v>1</v>
      </c>
      <c r="D17" s="297"/>
      <c r="E17" s="290" t="s">
        <v>50</v>
      </c>
      <c r="F17" s="291"/>
      <c r="G17" s="302"/>
      <c r="H17" s="304"/>
      <c r="I17" s="306"/>
      <c r="J17" s="186" t="str">
        <f>IF(F17="","",MAX(F$5/F17*G17,0.1))</f>
        <v/>
      </c>
      <c r="K17" s="194" t="str">
        <f>IF(F17="","",MIN(H17,1.999))</f>
        <v/>
      </c>
      <c r="L17" s="188" t="str">
        <f>IF(F17="","",2-K17)</f>
        <v/>
      </c>
      <c r="M17" s="352" t="str">
        <f>IF(F17="","",ABS(($F$5-F17)/$F$5))</f>
        <v/>
      </c>
      <c r="W17" s="19"/>
    </row>
    <row r="18" spans="2:24" ht="15.75" thickBot="1" x14ac:dyDescent="0.3">
      <c r="B18" s="177"/>
      <c r="C18" s="175"/>
      <c r="D18" s="299"/>
      <c r="E18" s="238"/>
      <c r="F18" s="286"/>
      <c r="G18" s="303"/>
      <c r="H18" s="305"/>
      <c r="I18" s="307"/>
      <c r="J18" s="187"/>
      <c r="K18" s="194"/>
      <c r="L18" s="188"/>
      <c r="M18" s="353"/>
      <c r="S18" s="19"/>
      <c r="W18" s="19"/>
    </row>
    <row r="19" spans="2:24" x14ac:dyDescent="0.25">
      <c r="B19" s="177"/>
      <c r="C19" s="175" t="s">
        <v>2</v>
      </c>
      <c r="D19" s="297"/>
      <c r="E19" s="290" t="s">
        <v>50</v>
      </c>
      <c r="F19" s="285"/>
      <c r="G19" s="212" t="str">
        <f>J17</f>
        <v/>
      </c>
      <c r="H19" s="213" t="str">
        <f>K17</f>
        <v/>
      </c>
      <c r="I19" s="190" t="str">
        <f>L17</f>
        <v/>
      </c>
      <c r="J19" s="186" t="str">
        <f>IF(F19="","",MAX((F$5-F17)*(G19-G17)/(F19-F17)+G17,0.1))</f>
        <v/>
      </c>
      <c r="K19" s="194" t="str">
        <f t="shared" ref="K19" si="0">IF(F19="","",MIN(H19,1.999))</f>
        <v/>
      </c>
      <c r="L19" s="188" t="str">
        <f>IF(F19="","",2-K19)</f>
        <v/>
      </c>
      <c r="M19" s="352" t="str">
        <f>IF(F19="","",ABS(($F$5-F19)/$F$5))</f>
        <v/>
      </c>
      <c r="S19" s="19"/>
      <c r="W19" s="19"/>
      <c r="X19" s="19"/>
    </row>
    <row r="20" spans="2:24" x14ac:dyDescent="0.25">
      <c r="B20" s="177"/>
      <c r="C20" s="175"/>
      <c r="D20" s="299"/>
      <c r="E20" s="238"/>
      <c r="F20" s="286"/>
      <c r="G20" s="193"/>
      <c r="H20" s="211"/>
      <c r="I20" s="191"/>
      <c r="J20" s="187"/>
      <c r="K20" s="194"/>
      <c r="L20" s="188"/>
      <c r="M20" s="353"/>
      <c r="S20" s="19"/>
      <c r="W20" s="19"/>
      <c r="X20" s="19"/>
    </row>
    <row r="21" spans="2:24" x14ac:dyDescent="0.25">
      <c r="B21" s="177"/>
      <c r="C21" s="175" t="s">
        <v>5</v>
      </c>
      <c r="D21" s="297"/>
      <c r="E21" s="290" t="s">
        <v>50</v>
      </c>
      <c r="F21" s="285"/>
      <c r="G21" s="187" t="str">
        <f>J19</f>
        <v/>
      </c>
      <c r="H21" s="210" t="str">
        <f>K19</f>
        <v/>
      </c>
      <c r="I21" s="192" t="str">
        <f>L19</f>
        <v/>
      </c>
      <c r="J21" s="186" t="str">
        <f t="shared" ref="J21" si="1">IF(F21="","",MAX((F$5-F19)*(G21-G19)/(F21-F19)+G19,0.1))</f>
        <v/>
      </c>
      <c r="K21" s="194" t="str">
        <f t="shared" ref="K21" si="2">IF(F21="","",MIN(H21,1.999))</f>
        <v/>
      </c>
      <c r="L21" s="188" t="str">
        <f t="shared" ref="L21" si="3">IF(F21="","",2-K21)</f>
        <v/>
      </c>
      <c r="M21" s="352" t="str">
        <f>IF(F21="","",ABS(($F$5-F21)/$F$5))</f>
        <v/>
      </c>
      <c r="S21" s="19"/>
      <c r="W21" s="19"/>
      <c r="X21" s="19"/>
    </row>
    <row r="22" spans="2:24" x14ac:dyDescent="0.25">
      <c r="B22" s="177"/>
      <c r="C22" s="175"/>
      <c r="D22" s="299"/>
      <c r="E22" s="238"/>
      <c r="F22" s="286"/>
      <c r="G22" s="193"/>
      <c r="H22" s="211"/>
      <c r="I22" s="191"/>
      <c r="J22" s="187"/>
      <c r="K22" s="194"/>
      <c r="L22" s="188"/>
      <c r="M22" s="353"/>
      <c r="S22" s="19"/>
      <c r="W22" s="19"/>
      <c r="X22" s="19"/>
    </row>
    <row r="23" spans="2:24" x14ac:dyDescent="0.25">
      <c r="B23" s="177"/>
      <c r="C23" s="175" t="s">
        <v>6</v>
      </c>
      <c r="D23" s="297"/>
      <c r="E23" s="290" t="s">
        <v>50</v>
      </c>
      <c r="F23" s="285"/>
      <c r="G23" s="187" t="str">
        <f>J21</f>
        <v/>
      </c>
      <c r="H23" s="210" t="str">
        <f>K21</f>
        <v/>
      </c>
      <c r="I23" s="192" t="str">
        <f t="shared" ref="I23" si="4">L21</f>
        <v/>
      </c>
      <c r="J23" s="186" t="str">
        <f t="shared" ref="J23" si="5">IF(F23="","",MAX((F$5-F21)*(G23-G21)/(F23-F21)+G21,0.1))</f>
        <v/>
      </c>
      <c r="K23" s="194" t="str">
        <f t="shared" ref="K23" si="6">IF(F23="","",MIN(H23,1.999))</f>
        <v/>
      </c>
      <c r="L23" s="188" t="str">
        <f t="shared" ref="L23" si="7">IF(F23="","",2-K23)</f>
        <v/>
      </c>
      <c r="M23" s="352" t="str">
        <f>IF(F23="","",ABS(($F$5-F23)/$F$5))</f>
        <v/>
      </c>
      <c r="S23" s="19"/>
      <c r="W23" s="19"/>
      <c r="X23" s="19"/>
    </row>
    <row r="24" spans="2:24" x14ac:dyDescent="0.25">
      <c r="B24" s="177"/>
      <c r="C24" s="175"/>
      <c r="D24" s="299"/>
      <c r="E24" s="238"/>
      <c r="F24" s="286"/>
      <c r="G24" s="193"/>
      <c r="H24" s="211"/>
      <c r="I24" s="191"/>
      <c r="J24" s="187"/>
      <c r="K24" s="194"/>
      <c r="L24" s="188"/>
      <c r="M24" s="353"/>
      <c r="S24" s="19"/>
      <c r="W24" s="19"/>
      <c r="X24" s="19"/>
    </row>
    <row r="25" spans="2:24" x14ac:dyDescent="0.25">
      <c r="B25" s="177"/>
      <c r="C25" s="175" t="s">
        <v>8</v>
      </c>
      <c r="D25" s="297"/>
      <c r="E25" s="290" t="s">
        <v>50</v>
      </c>
      <c r="F25" s="285"/>
      <c r="G25" s="187" t="str">
        <f>J23</f>
        <v/>
      </c>
      <c r="H25" s="210" t="str">
        <f>K23</f>
        <v/>
      </c>
      <c r="I25" s="188"/>
      <c r="J25" s="186" t="str">
        <f t="shared" ref="J25" si="8">IF(F25="","",MAX((F$5-F23)*(G25-G23)/(F25-F23)+G23,0.1))</f>
        <v/>
      </c>
      <c r="K25" s="194" t="str">
        <f t="shared" ref="K25" si="9">IF(F25="","",MIN(H25,1.999))</f>
        <v/>
      </c>
      <c r="L25" s="188" t="str">
        <f t="shared" ref="L25" si="10">IF(F25="","",2-K25)</f>
        <v/>
      </c>
      <c r="M25" s="352" t="str">
        <f>IF(F25="","",ABS(($F$5-F25)/$F$5))</f>
        <v/>
      </c>
      <c r="Q25" s="19"/>
      <c r="S25" s="19"/>
      <c r="W25" s="19"/>
      <c r="X25" s="19"/>
    </row>
    <row r="26" spans="2:24" x14ac:dyDescent="0.25">
      <c r="B26" s="177"/>
      <c r="C26" s="175"/>
      <c r="D26" s="299"/>
      <c r="E26" s="238"/>
      <c r="F26" s="286"/>
      <c r="G26" s="193"/>
      <c r="H26" s="211"/>
      <c r="I26" s="188"/>
      <c r="J26" s="187"/>
      <c r="K26" s="194"/>
      <c r="L26" s="188"/>
      <c r="M26" s="353"/>
      <c r="S26" s="19"/>
      <c r="W26" s="19"/>
      <c r="X26" s="19"/>
    </row>
    <row r="27" spans="2:24" x14ac:dyDescent="0.25">
      <c r="B27" s="177"/>
      <c r="C27" s="175" t="s">
        <v>9</v>
      </c>
      <c r="D27" s="297"/>
      <c r="E27" s="290" t="s">
        <v>50</v>
      </c>
      <c r="F27" s="285"/>
      <c r="G27" s="187" t="str">
        <f>J25</f>
        <v/>
      </c>
      <c r="H27" s="210" t="str">
        <f>K25</f>
        <v/>
      </c>
      <c r="I27" s="188" t="str">
        <f>L25</f>
        <v/>
      </c>
      <c r="J27" s="186" t="str">
        <f t="shared" ref="J27" si="11">IF(F27="","",MAX((F$5-F25)*(G27-G25)/(F27-F25)+G25,0.1))</f>
        <v/>
      </c>
      <c r="K27" s="194" t="str">
        <f t="shared" ref="K27" si="12">IF(F27="","",MIN(H27,1.999))</f>
        <v/>
      </c>
      <c r="L27" s="188" t="str">
        <f t="shared" ref="L27" si="13">IF(F27="","",2-K27)</f>
        <v/>
      </c>
      <c r="M27" s="352" t="str">
        <f>IF(F27="","",ABS(($F$5-F27)/$F$5))</f>
        <v/>
      </c>
      <c r="S27" s="19"/>
      <c r="W27" s="19"/>
      <c r="X27" s="19"/>
    </row>
    <row r="28" spans="2:24" x14ac:dyDescent="0.25">
      <c r="B28" s="177"/>
      <c r="C28" s="175"/>
      <c r="D28" s="299"/>
      <c r="E28" s="238"/>
      <c r="F28" s="286"/>
      <c r="G28" s="193"/>
      <c r="H28" s="211"/>
      <c r="I28" s="188"/>
      <c r="J28" s="187"/>
      <c r="K28" s="194"/>
      <c r="L28" s="188"/>
      <c r="M28" s="353"/>
    </row>
    <row r="29" spans="2:24" x14ac:dyDescent="0.25">
      <c r="B29" s="177"/>
      <c r="C29" s="175" t="s">
        <v>39</v>
      </c>
      <c r="D29" s="297"/>
      <c r="E29" s="290" t="s">
        <v>50</v>
      </c>
      <c r="F29" s="285"/>
      <c r="G29" s="244" t="str">
        <f>J27</f>
        <v/>
      </c>
      <c r="H29" s="194" t="str">
        <f>K27</f>
        <v/>
      </c>
      <c r="I29" s="188" t="str">
        <f t="shared" ref="I29" si="14">L27</f>
        <v/>
      </c>
      <c r="J29" s="186" t="str">
        <f>IF(F29="","",MAX((F$5-F27)*(G29-G27)/(F29-F27)+G27,0.1))</f>
        <v/>
      </c>
      <c r="K29" s="210" t="str">
        <f>IF(F29="","",MIN(H29,1.999))</f>
        <v/>
      </c>
      <c r="L29" s="188" t="str">
        <f t="shared" ref="L29" si="15">IF(F29="","",2-K29)</f>
        <v/>
      </c>
      <c r="M29" s="352" t="str">
        <f>IF(F29="","",ABS(($F$5-F29)/$F$5))</f>
        <v/>
      </c>
    </row>
    <row r="30" spans="2:24" ht="15.75" thickBot="1" x14ac:dyDescent="0.3">
      <c r="B30" s="178"/>
      <c r="C30" s="243"/>
      <c r="D30" s="298"/>
      <c r="E30" s="294"/>
      <c r="F30" s="287"/>
      <c r="G30" s="245"/>
      <c r="H30" s="195"/>
      <c r="I30" s="189"/>
      <c r="J30" s="256"/>
      <c r="K30" s="289"/>
      <c r="L30" s="189"/>
      <c r="M30" s="354"/>
    </row>
    <row r="31" spans="2:24" ht="15.75" thickTop="1" x14ac:dyDescent="0.25"/>
  </sheetData>
  <mergeCells count="120">
    <mergeCell ref="C2:N2"/>
    <mergeCell ref="C3:E4"/>
    <mergeCell ref="G3:M6"/>
    <mergeCell ref="B8:B13"/>
    <mergeCell ref="C8:C9"/>
    <mergeCell ref="D8:D9"/>
    <mergeCell ref="E8:E9"/>
    <mergeCell ref="G8:I8"/>
    <mergeCell ref="J8:L8"/>
    <mergeCell ref="M8:M9"/>
    <mergeCell ref="C10:C11"/>
    <mergeCell ref="D10:D11"/>
    <mergeCell ref="G10:G11"/>
    <mergeCell ref="H10:H11"/>
    <mergeCell ref="I10:I11"/>
    <mergeCell ref="J10:J11"/>
    <mergeCell ref="K10:K11"/>
    <mergeCell ref="L10:L11"/>
    <mergeCell ref="C12:C13"/>
    <mergeCell ref="D12:D13"/>
    <mergeCell ref="G12:G13"/>
    <mergeCell ref="H12:H13"/>
    <mergeCell ref="I12:I13"/>
    <mergeCell ref="K12:K13"/>
    <mergeCell ref="L12:L13"/>
    <mergeCell ref="M15:M16"/>
    <mergeCell ref="C17:C18"/>
    <mergeCell ref="D17:D18"/>
    <mergeCell ref="G17:G18"/>
    <mergeCell ref="H17:H18"/>
    <mergeCell ref="I17:I18"/>
    <mergeCell ref="J17:J18"/>
    <mergeCell ref="K17:K18"/>
    <mergeCell ref="B15:B30"/>
    <mergeCell ref="C15:C16"/>
    <mergeCell ref="D15:D16"/>
    <mergeCell ref="E15:E16"/>
    <mergeCell ref="F15:F16"/>
    <mergeCell ref="C21:C22"/>
    <mergeCell ref="D21:D22"/>
    <mergeCell ref="C23:C24"/>
    <mergeCell ref="D23:D24"/>
    <mergeCell ref="L27:L28"/>
    <mergeCell ref="C25:C26"/>
    <mergeCell ref="D25:D26"/>
    <mergeCell ref="G25:G26"/>
    <mergeCell ref="H25:H26"/>
    <mergeCell ref="I25:I26"/>
    <mergeCell ref="J25:J26"/>
    <mergeCell ref="G23:G24"/>
    <mergeCell ref="H23:H24"/>
    <mergeCell ref="I23:I24"/>
    <mergeCell ref="J23:J24"/>
    <mergeCell ref="K23:K24"/>
    <mergeCell ref="L23:L24"/>
    <mergeCell ref="C5:E6"/>
    <mergeCell ref="F5:F6"/>
    <mergeCell ref="E10:E11"/>
    <mergeCell ref="E12:E13"/>
    <mergeCell ref="F10:F11"/>
    <mergeCell ref="C29:C30"/>
    <mergeCell ref="D29:D30"/>
    <mergeCell ref="C27:C28"/>
    <mergeCell ref="D27:D28"/>
    <mergeCell ref="C19:C20"/>
    <mergeCell ref="D19:D20"/>
    <mergeCell ref="F8:F9"/>
    <mergeCell ref="F12:F13"/>
    <mergeCell ref="E23:E24"/>
    <mergeCell ref="E25:E26"/>
    <mergeCell ref="E27:E28"/>
    <mergeCell ref="E29:E30"/>
    <mergeCell ref="M10:M11"/>
    <mergeCell ref="M12:M13"/>
    <mergeCell ref="E17:E18"/>
    <mergeCell ref="E19:E20"/>
    <mergeCell ref="E21:E22"/>
    <mergeCell ref="F17:F18"/>
    <mergeCell ref="F19:F20"/>
    <mergeCell ref="F21:F22"/>
    <mergeCell ref="G21:G22"/>
    <mergeCell ref="H21:H22"/>
    <mergeCell ref="I21:I22"/>
    <mergeCell ref="J21:J22"/>
    <mergeCell ref="K21:K22"/>
    <mergeCell ref="L21:L22"/>
    <mergeCell ref="L17:L18"/>
    <mergeCell ref="G19:G20"/>
    <mergeCell ref="H19:H20"/>
    <mergeCell ref="I19:I20"/>
    <mergeCell ref="J19:J20"/>
    <mergeCell ref="K19:K20"/>
    <mergeCell ref="L19:L20"/>
    <mergeCell ref="G15:I15"/>
    <mergeCell ref="J15:L15"/>
    <mergeCell ref="J12:J13"/>
    <mergeCell ref="M29:M30"/>
    <mergeCell ref="F23:F24"/>
    <mergeCell ref="F25:F26"/>
    <mergeCell ref="F27:F28"/>
    <mergeCell ref="F29:F30"/>
    <mergeCell ref="M17:M18"/>
    <mergeCell ref="M19:M20"/>
    <mergeCell ref="M21:M22"/>
    <mergeCell ref="M23:M24"/>
    <mergeCell ref="M25:M26"/>
    <mergeCell ref="M27:M28"/>
    <mergeCell ref="K29:K30"/>
    <mergeCell ref="L29:L30"/>
    <mergeCell ref="G29:G30"/>
    <mergeCell ref="H29:H30"/>
    <mergeCell ref="I29:I30"/>
    <mergeCell ref="J29:J30"/>
    <mergeCell ref="K25:K26"/>
    <mergeCell ref="L25:L26"/>
    <mergeCell ref="G27:G28"/>
    <mergeCell ref="H27:H28"/>
    <mergeCell ref="I27:I28"/>
    <mergeCell ref="J27:J28"/>
    <mergeCell ref="K27:K28"/>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0FFB-A9B3-4660-852C-812E779274FA}">
  <dimension ref="B2:AA31"/>
  <sheetViews>
    <sheetView zoomScaleNormal="100" workbookViewId="0">
      <selection activeCell="B34" sqref="B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7" ht="26.1" customHeight="1" x14ac:dyDescent="0.25">
      <c r="C2" s="182" t="s">
        <v>58</v>
      </c>
      <c r="D2" s="182"/>
      <c r="E2" s="182"/>
      <c r="F2" s="182"/>
      <c r="G2" s="182"/>
      <c r="H2" s="182"/>
      <c r="I2" s="182"/>
      <c r="J2" s="182"/>
      <c r="K2" s="182"/>
      <c r="L2" s="182"/>
      <c r="M2" s="182"/>
      <c r="N2" s="182"/>
    </row>
    <row r="3" spans="2:27" ht="15" customHeight="1" x14ac:dyDescent="0.25">
      <c r="C3" s="312" t="s">
        <v>37</v>
      </c>
      <c r="D3" s="313"/>
      <c r="E3" s="314"/>
      <c r="F3" s="1" t="s">
        <v>4</v>
      </c>
      <c r="G3" s="214"/>
      <c r="H3" s="215"/>
      <c r="I3" s="215"/>
      <c r="J3" s="215"/>
      <c r="K3" s="215"/>
      <c r="L3" s="215"/>
      <c r="M3" s="216"/>
      <c r="N3" s="130"/>
    </row>
    <row r="4" spans="2:27" ht="15.75" thickBot="1" x14ac:dyDescent="0.3">
      <c r="C4" s="205"/>
      <c r="D4" s="206"/>
      <c r="E4" s="206"/>
      <c r="F4" s="131"/>
      <c r="G4" s="217"/>
      <c r="H4" s="218"/>
      <c r="I4" s="218"/>
      <c r="J4" s="218"/>
      <c r="K4" s="218"/>
      <c r="L4" s="218"/>
      <c r="M4" s="219"/>
    </row>
    <row r="5" spans="2:27" ht="29.1" customHeight="1" x14ac:dyDescent="0.25">
      <c r="C5" s="315" t="s">
        <v>59</v>
      </c>
      <c r="D5" s="316"/>
      <c r="E5" s="317"/>
      <c r="F5" s="295"/>
      <c r="G5" s="217"/>
      <c r="H5" s="218"/>
      <c r="I5" s="218"/>
      <c r="J5" s="218"/>
      <c r="K5" s="218"/>
      <c r="L5" s="218"/>
      <c r="M5" s="219"/>
    </row>
    <row r="6" spans="2:27" ht="29.1" customHeight="1" thickBot="1" x14ac:dyDescent="0.3">
      <c r="C6" s="318"/>
      <c r="D6" s="319"/>
      <c r="E6" s="320"/>
      <c r="F6" s="311"/>
      <c r="G6" s="220"/>
      <c r="H6" s="221"/>
      <c r="I6" s="221"/>
      <c r="J6" s="221"/>
      <c r="K6" s="221"/>
      <c r="L6" s="221"/>
      <c r="M6" s="222"/>
    </row>
    <row r="7" spans="2:27" ht="32.25" customHeight="1" thickBot="1" x14ac:dyDescent="0.3">
      <c r="C7" s="120"/>
      <c r="D7" s="120"/>
      <c r="E7" s="6"/>
      <c r="F7" s="6"/>
      <c r="G7" s="7"/>
      <c r="H7" s="7"/>
      <c r="I7" s="7"/>
      <c r="J7" s="7"/>
      <c r="K7" s="7"/>
      <c r="L7" s="7"/>
    </row>
    <row r="8" spans="2:27" ht="15.75" thickTop="1" x14ac:dyDescent="0.25">
      <c r="B8" s="176" t="s">
        <v>14</v>
      </c>
      <c r="C8" s="265" t="s">
        <v>49</v>
      </c>
      <c r="D8" s="241" t="s">
        <v>47</v>
      </c>
      <c r="E8" s="237" t="s">
        <v>52</v>
      </c>
      <c r="F8" s="170" t="s">
        <v>4</v>
      </c>
      <c r="G8" s="231" t="s">
        <v>11</v>
      </c>
      <c r="H8" s="232"/>
      <c r="I8" s="233"/>
      <c r="J8" s="234" t="s">
        <v>10</v>
      </c>
      <c r="K8" s="235"/>
      <c r="L8" s="236"/>
      <c r="M8" s="166" t="s">
        <v>7</v>
      </c>
    </row>
    <row r="9" spans="2:27" ht="15.75" thickBot="1" x14ac:dyDescent="0.3">
      <c r="B9" s="177"/>
      <c r="C9" s="266"/>
      <c r="D9" s="242"/>
      <c r="E9" s="238"/>
      <c r="F9" s="171"/>
      <c r="G9" s="21" t="s">
        <v>0</v>
      </c>
      <c r="H9" s="121" t="s">
        <v>12</v>
      </c>
      <c r="I9" s="122" t="s">
        <v>13</v>
      </c>
      <c r="J9" s="26" t="s">
        <v>0</v>
      </c>
      <c r="K9" s="119" t="s">
        <v>12</v>
      </c>
      <c r="L9" s="15" t="s">
        <v>13</v>
      </c>
      <c r="M9" s="167"/>
    </row>
    <row r="10" spans="2:27" x14ac:dyDescent="0.25">
      <c r="B10" s="177"/>
      <c r="C10" s="169" t="s">
        <v>1</v>
      </c>
      <c r="D10" s="308"/>
      <c r="E10" s="290" t="s">
        <v>50</v>
      </c>
      <c r="F10" s="295"/>
      <c r="G10" s="302"/>
      <c r="H10" s="304"/>
      <c r="I10" s="306"/>
      <c r="J10" s="186" t="str">
        <f>IF(F10="","",MAX((F$5+F$6)/(F10+F11)*G10,0.1))</f>
        <v/>
      </c>
      <c r="K10" s="194" t="str">
        <f>IF(F10="","",MIN(H10,1.999))</f>
        <v/>
      </c>
      <c r="L10" s="188" t="str">
        <f>IF(F10="","",2-K10)</f>
        <v/>
      </c>
      <c r="M10" s="283" t="str">
        <f>IF(F10="","",ABS(($F$5-F10)/$F$5))</f>
        <v/>
      </c>
    </row>
    <row r="11" spans="2:27" ht="15.75" thickBot="1" x14ac:dyDescent="0.3">
      <c r="B11" s="177"/>
      <c r="C11" s="169"/>
      <c r="D11" s="309"/>
      <c r="E11" s="238"/>
      <c r="F11" s="296"/>
      <c r="G11" s="303"/>
      <c r="H11" s="305"/>
      <c r="I11" s="307"/>
      <c r="J11" s="187"/>
      <c r="K11" s="194"/>
      <c r="L11" s="188"/>
      <c r="M11" s="288"/>
    </row>
    <row r="12" spans="2:27" x14ac:dyDescent="0.25">
      <c r="B12" s="177"/>
      <c r="C12" s="169" t="s">
        <v>2</v>
      </c>
      <c r="D12" s="308"/>
      <c r="E12" s="290" t="s">
        <v>50</v>
      </c>
      <c r="F12" s="300"/>
      <c r="G12" s="193" t="str">
        <f>J10</f>
        <v/>
      </c>
      <c r="H12" s="211" t="str">
        <f>K10</f>
        <v/>
      </c>
      <c r="I12" s="273" t="str">
        <f>L10</f>
        <v/>
      </c>
      <c r="J12" s="275" t="str">
        <f>IF(F12="","",MAX((F$5+F$6)/(F12+F13)*G12,0.1))</f>
        <v/>
      </c>
      <c r="K12" s="194" t="str">
        <f>IF(F12="","",MIN(H12,1.999))</f>
        <v/>
      </c>
      <c r="L12" s="188" t="str">
        <f>IF(F12="","",2-K12)</f>
        <v/>
      </c>
      <c r="M12" s="283" t="str">
        <f>IF(F12="","",ABS(($F$5-F12)/$F$5))</f>
        <v/>
      </c>
    </row>
    <row r="13" spans="2:27" ht="15.75" thickBot="1" x14ac:dyDescent="0.3">
      <c r="B13" s="178"/>
      <c r="C13" s="272"/>
      <c r="D13" s="310"/>
      <c r="E13" s="294"/>
      <c r="F13" s="301"/>
      <c r="G13" s="256"/>
      <c r="H13" s="195"/>
      <c r="I13" s="274"/>
      <c r="J13" s="276"/>
      <c r="K13" s="195"/>
      <c r="L13" s="189"/>
      <c r="M13" s="284"/>
    </row>
    <row r="14" spans="2:27" ht="21.75" customHeight="1" thickTop="1" thickBot="1" x14ac:dyDescent="0.3">
      <c r="J14" s="34"/>
      <c r="K14" s="34"/>
      <c r="L14" s="34"/>
      <c r="M14" s="35"/>
    </row>
    <row r="15" spans="2:27" ht="15" customHeight="1" thickTop="1" x14ac:dyDescent="0.25">
      <c r="B15" s="176" t="s">
        <v>15</v>
      </c>
      <c r="C15" s="265" t="s">
        <v>49</v>
      </c>
      <c r="D15" s="241" t="s">
        <v>47</v>
      </c>
      <c r="E15" s="237" t="s">
        <v>51</v>
      </c>
      <c r="F15" s="267" t="s">
        <v>4</v>
      </c>
      <c r="G15" s="231" t="s">
        <v>11</v>
      </c>
      <c r="H15" s="232"/>
      <c r="I15" s="233"/>
      <c r="J15" s="269" t="s">
        <v>10</v>
      </c>
      <c r="K15" s="270"/>
      <c r="L15" s="271"/>
      <c r="M15" s="257" t="s">
        <v>7</v>
      </c>
    </row>
    <row r="16" spans="2:27" ht="15" customHeight="1" thickBot="1" x14ac:dyDescent="0.3">
      <c r="B16" s="177"/>
      <c r="C16" s="266"/>
      <c r="D16" s="242"/>
      <c r="E16" s="238"/>
      <c r="F16" s="268"/>
      <c r="G16" s="21" t="s">
        <v>0</v>
      </c>
      <c r="H16" s="121" t="s">
        <v>12</v>
      </c>
      <c r="I16" s="122" t="s">
        <v>13</v>
      </c>
      <c r="J16" s="36" t="s">
        <v>0</v>
      </c>
      <c r="K16" s="37" t="s">
        <v>12</v>
      </c>
      <c r="L16" s="38" t="s">
        <v>13</v>
      </c>
      <c r="M16" s="258"/>
      <c r="Q16" s="20"/>
      <c r="R16" s="20"/>
      <c r="S16" s="20"/>
      <c r="T16" s="20"/>
      <c r="U16" s="20"/>
      <c r="V16" s="20"/>
      <c r="W16" s="20"/>
      <c r="X16" s="20"/>
      <c r="Y16" s="20"/>
      <c r="Z16" s="20"/>
      <c r="AA16" s="20"/>
    </row>
    <row r="17" spans="2:24" x14ac:dyDescent="0.25">
      <c r="B17" s="177"/>
      <c r="C17" s="175" t="s">
        <v>1</v>
      </c>
      <c r="D17" s="297"/>
      <c r="E17" s="290" t="s">
        <v>50</v>
      </c>
      <c r="F17" s="291"/>
      <c r="G17" s="302"/>
      <c r="H17" s="304"/>
      <c r="I17" s="306"/>
      <c r="J17" s="186" t="str">
        <f>IF(F17="","",MAX((F$5)/(F17)*G17,0.1))</f>
        <v/>
      </c>
      <c r="K17" s="194" t="str">
        <f>IF(F17="","",MIN(H17,1.999))</f>
        <v/>
      </c>
      <c r="L17" s="188" t="str">
        <f>IF(F17="","",2-K17)</f>
        <v/>
      </c>
      <c r="M17" s="283" t="str">
        <f>IF(F17="","",ABS(($F$5-F17)/$F$5))</f>
        <v/>
      </c>
      <c r="W17" s="19"/>
    </row>
    <row r="18" spans="2:24" ht="15.75" thickBot="1" x14ac:dyDescent="0.3">
      <c r="B18" s="177"/>
      <c r="C18" s="175"/>
      <c r="D18" s="299"/>
      <c r="E18" s="238"/>
      <c r="F18" s="286"/>
      <c r="G18" s="303"/>
      <c r="H18" s="305"/>
      <c r="I18" s="307"/>
      <c r="J18" s="187"/>
      <c r="K18" s="194"/>
      <c r="L18" s="188"/>
      <c r="M18" s="288"/>
      <c r="S18" s="19"/>
      <c r="W18" s="19"/>
    </row>
    <row r="19" spans="2:24" x14ac:dyDescent="0.25">
      <c r="B19" s="177"/>
      <c r="C19" s="175" t="s">
        <v>2</v>
      </c>
      <c r="D19" s="297"/>
      <c r="E19" s="290" t="s">
        <v>50</v>
      </c>
      <c r="F19" s="285"/>
      <c r="G19" s="212" t="str">
        <f>J17</f>
        <v/>
      </c>
      <c r="H19" s="213" t="str">
        <f>K17</f>
        <v/>
      </c>
      <c r="I19" s="190" t="str">
        <f>L17</f>
        <v/>
      </c>
      <c r="J19" s="186" t="str">
        <f>IF(F19="","",MAX((F$5-F17)*(G19-G17)/(F19-F17)+G17,0.1))</f>
        <v/>
      </c>
      <c r="K19" s="194" t="str">
        <f>IF(F19="","",MIN(H19,1.999))</f>
        <v/>
      </c>
      <c r="L19" s="188" t="str">
        <f>IF(F19="","",2-K19)</f>
        <v/>
      </c>
      <c r="M19" s="283" t="str">
        <f>IF(F19="","",ABS(($F$5-F19)/$F$5))</f>
        <v/>
      </c>
      <c r="S19" s="19"/>
      <c r="W19" s="19"/>
      <c r="X19" s="19"/>
    </row>
    <row r="20" spans="2:24" x14ac:dyDescent="0.25">
      <c r="B20" s="177"/>
      <c r="C20" s="175"/>
      <c r="D20" s="299"/>
      <c r="E20" s="238"/>
      <c r="F20" s="286"/>
      <c r="G20" s="193"/>
      <c r="H20" s="211"/>
      <c r="I20" s="191"/>
      <c r="J20" s="187"/>
      <c r="K20" s="194"/>
      <c r="L20" s="188"/>
      <c r="M20" s="288"/>
      <c r="S20" s="19"/>
      <c r="W20" s="19"/>
      <c r="X20" s="19"/>
    </row>
    <row r="21" spans="2:24" x14ac:dyDescent="0.25">
      <c r="B21" s="177"/>
      <c r="C21" s="175" t="s">
        <v>5</v>
      </c>
      <c r="D21" s="297"/>
      <c r="E21" s="290" t="s">
        <v>50</v>
      </c>
      <c r="F21" s="285"/>
      <c r="G21" s="187" t="str">
        <f>J19</f>
        <v/>
      </c>
      <c r="H21" s="210" t="str">
        <f>K19</f>
        <v/>
      </c>
      <c r="I21" s="192" t="str">
        <f>L19</f>
        <v/>
      </c>
      <c r="J21" s="186" t="str">
        <f t="shared" ref="J21" si="0">IF(F21="","",MAX((F$5-F19)*(G21-G19)/(F21-F19)+G19,0.1))</f>
        <v/>
      </c>
      <c r="K21" s="194" t="str">
        <f>IF(F21="","",MIN(H21,1.999))</f>
        <v/>
      </c>
      <c r="L21" s="188" t="str">
        <f t="shared" ref="L21" si="1">IF(F21="","",2-K21)</f>
        <v/>
      </c>
      <c r="M21" s="283" t="str">
        <f>IF(F21="","",ABS(($F$5-F21)/$F$5))</f>
        <v/>
      </c>
      <c r="S21" s="19"/>
      <c r="W21" s="19"/>
      <c r="X21" s="19"/>
    </row>
    <row r="22" spans="2:24" x14ac:dyDescent="0.25">
      <c r="B22" s="177"/>
      <c r="C22" s="175"/>
      <c r="D22" s="299"/>
      <c r="E22" s="238"/>
      <c r="F22" s="286"/>
      <c r="G22" s="193"/>
      <c r="H22" s="211"/>
      <c r="I22" s="191"/>
      <c r="J22" s="187"/>
      <c r="K22" s="194"/>
      <c r="L22" s="188"/>
      <c r="M22" s="288"/>
      <c r="S22" s="19"/>
      <c r="W22" s="19"/>
      <c r="X22" s="19"/>
    </row>
    <row r="23" spans="2:24" x14ac:dyDescent="0.25">
      <c r="B23" s="177"/>
      <c r="C23" s="175" t="s">
        <v>6</v>
      </c>
      <c r="D23" s="297"/>
      <c r="E23" s="290" t="s">
        <v>50</v>
      </c>
      <c r="F23" s="285"/>
      <c r="G23" s="187" t="str">
        <f>J21</f>
        <v/>
      </c>
      <c r="H23" s="210" t="str">
        <f t="shared" ref="H23:I23" si="2">K21</f>
        <v/>
      </c>
      <c r="I23" s="192" t="str">
        <f t="shared" si="2"/>
        <v/>
      </c>
      <c r="J23" s="186" t="str">
        <f t="shared" ref="J23" si="3">IF(F23="","",MAX((F$5-F21)*(G23-G21)/(F23-F21)+G21,0.1))</f>
        <v/>
      </c>
      <c r="K23" s="194" t="str">
        <f>IF(F23="","",MIN(H23,1.999))</f>
        <v/>
      </c>
      <c r="L23" s="188" t="str">
        <f t="shared" ref="L23" si="4">IF(F23="","",2-K23)</f>
        <v/>
      </c>
      <c r="M23" s="283" t="str">
        <f>IF(F23="","",ABS(($F$5-F23)/$F$5))</f>
        <v/>
      </c>
      <c r="S23" s="19"/>
      <c r="W23" s="19"/>
      <c r="X23" s="19"/>
    </row>
    <row r="24" spans="2:24" x14ac:dyDescent="0.25">
      <c r="B24" s="177"/>
      <c r="C24" s="175"/>
      <c r="D24" s="299"/>
      <c r="E24" s="238"/>
      <c r="F24" s="286"/>
      <c r="G24" s="193"/>
      <c r="H24" s="211"/>
      <c r="I24" s="191"/>
      <c r="J24" s="187"/>
      <c r="K24" s="194"/>
      <c r="L24" s="188"/>
      <c r="M24" s="288"/>
      <c r="S24" s="19"/>
      <c r="W24" s="19"/>
      <c r="X24" s="19"/>
    </row>
    <row r="25" spans="2:24" x14ac:dyDescent="0.25">
      <c r="B25" s="177"/>
      <c r="C25" s="175" t="s">
        <v>8</v>
      </c>
      <c r="D25" s="297"/>
      <c r="E25" s="290" t="s">
        <v>50</v>
      </c>
      <c r="F25" s="285"/>
      <c r="G25" s="187" t="str">
        <f>J23</f>
        <v/>
      </c>
      <c r="H25" s="210" t="str">
        <f>K23</f>
        <v/>
      </c>
      <c r="I25" s="188"/>
      <c r="J25" s="186" t="str">
        <f>IF(F25="","",MAX((F$5-F23)*(G25-G23)/(F25-F23)+G23,0.1))</f>
        <v/>
      </c>
      <c r="K25" s="194" t="str">
        <f t="shared" ref="K25" si="5">IF(F25="","",MIN(H25,1.999))</f>
        <v/>
      </c>
      <c r="L25" s="188" t="str">
        <f t="shared" ref="L25" si="6">IF(F25="","",2-K25)</f>
        <v/>
      </c>
      <c r="M25" s="283" t="str">
        <f>IF(F25="","",ABS(($F$5-F25)/$F$5))</f>
        <v/>
      </c>
      <c r="Q25" s="19"/>
      <c r="S25" s="19"/>
      <c r="W25" s="19"/>
      <c r="X25" s="19"/>
    </row>
    <row r="26" spans="2:24" x14ac:dyDescent="0.25">
      <c r="B26" s="177"/>
      <c r="C26" s="175"/>
      <c r="D26" s="299"/>
      <c r="E26" s="238"/>
      <c r="F26" s="286"/>
      <c r="G26" s="193"/>
      <c r="H26" s="211"/>
      <c r="I26" s="188"/>
      <c r="J26" s="187"/>
      <c r="K26" s="194"/>
      <c r="L26" s="188"/>
      <c r="M26" s="288"/>
      <c r="S26" s="19"/>
      <c r="W26" s="19"/>
      <c r="X26" s="19"/>
    </row>
    <row r="27" spans="2:24" x14ac:dyDescent="0.25">
      <c r="B27" s="177"/>
      <c r="C27" s="175" t="s">
        <v>9</v>
      </c>
      <c r="D27" s="297"/>
      <c r="E27" s="290" t="s">
        <v>50</v>
      </c>
      <c r="F27" s="285"/>
      <c r="G27" s="187" t="str">
        <f>J25</f>
        <v/>
      </c>
      <c r="H27" s="210" t="str">
        <f t="shared" ref="H27:I27" si="7">K25</f>
        <v/>
      </c>
      <c r="I27" s="188" t="str">
        <f t="shared" si="7"/>
        <v/>
      </c>
      <c r="J27" s="186" t="str">
        <f t="shared" ref="J27" si="8">IF(F27="","",MAX((F$5-F25)*(G27-G25)/(F27-F25)+G25,0.1))</f>
        <v/>
      </c>
      <c r="K27" s="194" t="str">
        <f t="shared" ref="K27" si="9">IF(F27="","",MIN(H27,1.999))</f>
        <v/>
      </c>
      <c r="L27" s="188" t="str">
        <f t="shared" ref="L27" si="10">IF(F27="","",2-K27)</f>
        <v/>
      </c>
      <c r="M27" s="283" t="str">
        <f>IF(F27="","",ABS(($F$5-F27)/$F$5))</f>
        <v/>
      </c>
      <c r="S27" s="19"/>
      <c r="W27" s="19"/>
      <c r="X27" s="19"/>
    </row>
    <row r="28" spans="2:24" x14ac:dyDescent="0.25">
      <c r="B28" s="177"/>
      <c r="C28" s="175"/>
      <c r="D28" s="299"/>
      <c r="E28" s="238"/>
      <c r="F28" s="286"/>
      <c r="G28" s="193"/>
      <c r="H28" s="211"/>
      <c r="I28" s="188"/>
      <c r="J28" s="187"/>
      <c r="K28" s="194"/>
      <c r="L28" s="188"/>
      <c r="M28" s="288"/>
    </row>
    <row r="29" spans="2:24" x14ac:dyDescent="0.25">
      <c r="B29" s="177"/>
      <c r="C29" s="175" t="s">
        <v>39</v>
      </c>
      <c r="D29" s="297"/>
      <c r="E29" s="290" t="s">
        <v>50</v>
      </c>
      <c r="F29" s="285"/>
      <c r="G29" s="244" t="str">
        <f>J27</f>
        <v/>
      </c>
      <c r="H29" s="194" t="str">
        <f t="shared" ref="H29:I29" si="11">K27</f>
        <v/>
      </c>
      <c r="I29" s="188" t="str">
        <f t="shared" si="11"/>
        <v/>
      </c>
      <c r="J29" s="186" t="str">
        <f>IF(F29="","",MAX((F5-F27)*(G29-G27)/(F29-F27)+G27,0.1))</f>
        <v/>
      </c>
      <c r="K29" s="194" t="str">
        <f>IF(F29="","",MIN(H29,1.999))</f>
        <v/>
      </c>
      <c r="L29" s="188" t="str">
        <f t="shared" ref="L29" si="12">IF(F29="","",2-K29)</f>
        <v/>
      </c>
      <c r="M29" s="283" t="str">
        <f>IF(F29="","",ABS(($F$5-F29)/$F$5))</f>
        <v/>
      </c>
    </row>
    <row r="30" spans="2:24" ht="15.75" thickBot="1" x14ac:dyDescent="0.3">
      <c r="B30" s="178"/>
      <c r="C30" s="243"/>
      <c r="D30" s="298"/>
      <c r="E30" s="294"/>
      <c r="F30" s="287"/>
      <c r="G30" s="245"/>
      <c r="H30" s="195"/>
      <c r="I30" s="189"/>
      <c r="J30" s="256"/>
      <c r="K30" s="195"/>
      <c r="L30" s="189"/>
      <c r="M30" s="284"/>
    </row>
    <row r="31" spans="2:24" ht="15.75" thickTop="1" x14ac:dyDescent="0.25"/>
  </sheetData>
  <mergeCells count="120">
    <mergeCell ref="B8:B13"/>
    <mergeCell ref="C8:C9"/>
    <mergeCell ref="D8:D9"/>
    <mergeCell ref="E8:E9"/>
    <mergeCell ref="M8:M9"/>
    <mergeCell ref="C10:C11"/>
    <mergeCell ref="G10:G11"/>
    <mergeCell ref="H10:H11"/>
    <mergeCell ref="I10:I11"/>
    <mergeCell ref="J10:J11"/>
    <mergeCell ref="K10:K11"/>
    <mergeCell ref="D23:D24"/>
    <mergeCell ref="C17:C18"/>
    <mergeCell ref="C29:C30"/>
    <mergeCell ref="C2:N2"/>
    <mergeCell ref="C3:E4"/>
    <mergeCell ref="G3:M6"/>
    <mergeCell ref="L10:L11"/>
    <mergeCell ref="C12:C13"/>
    <mergeCell ref="G12:G13"/>
    <mergeCell ref="H12:H13"/>
    <mergeCell ref="I12:I13"/>
    <mergeCell ref="J12:J13"/>
    <mergeCell ref="K12:K13"/>
    <mergeCell ref="L12:L13"/>
    <mergeCell ref="F8:F9"/>
    <mergeCell ref="G8:I8"/>
    <mergeCell ref="J8:L8"/>
    <mergeCell ref="C5:E6"/>
    <mergeCell ref="D10:D11"/>
    <mergeCell ref="D12:D13"/>
    <mergeCell ref="E10:E11"/>
    <mergeCell ref="E12:E13"/>
    <mergeCell ref="F10:F11"/>
    <mergeCell ref="F12:F13"/>
    <mergeCell ref="E17:E18"/>
    <mergeCell ref="D17:D18"/>
    <mergeCell ref="G19:G20"/>
    <mergeCell ref="H19:H20"/>
    <mergeCell ref="I19:I20"/>
    <mergeCell ref="J19:J20"/>
    <mergeCell ref="K19:K20"/>
    <mergeCell ref="L19:L20"/>
    <mergeCell ref="B15:B30"/>
    <mergeCell ref="C15:C16"/>
    <mergeCell ref="D15:D16"/>
    <mergeCell ref="E15:E16"/>
    <mergeCell ref="F15:F16"/>
    <mergeCell ref="C19:C20"/>
    <mergeCell ref="C21:C22"/>
    <mergeCell ref="C23:C24"/>
    <mergeCell ref="C25:C26"/>
    <mergeCell ref="D25:D26"/>
    <mergeCell ref="E19:E20"/>
    <mergeCell ref="E21:E22"/>
    <mergeCell ref="E23:E24"/>
    <mergeCell ref="E25:E26"/>
    <mergeCell ref="D19:D20"/>
    <mergeCell ref="D21:D22"/>
    <mergeCell ref="G15:I15"/>
    <mergeCell ref="J15:L15"/>
    <mergeCell ref="M15:M16"/>
    <mergeCell ref="G23:G24"/>
    <mergeCell ref="H23:H24"/>
    <mergeCell ref="I23:I24"/>
    <mergeCell ref="J23:J24"/>
    <mergeCell ref="K23:K24"/>
    <mergeCell ref="L23:L24"/>
    <mergeCell ref="G21:G22"/>
    <mergeCell ref="H21:H22"/>
    <mergeCell ref="I21:I22"/>
    <mergeCell ref="J21:J22"/>
    <mergeCell ref="K21:K22"/>
    <mergeCell ref="L21:L22"/>
    <mergeCell ref="G17:G18"/>
    <mergeCell ref="H17:H18"/>
    <mergeCell ref="I17:I18"/>
    <mergeCell ref="J17:J18"/>
    <mergeCell ref="K17:K18"/>
    <mergeCell ref="L17:L18"/>
    <mergeCell ref="G29:G30"/>
    <mergeCell ref="H29:H30"/>
    <mergeCell ref="I29:I30"/>
    <mergeCell ref="J29:J30"/>
    <mergeCell ref="K29:K30"/>
    <mergeCell ref="L29:L30"/>
    <mergeCell ref="C27:C28"/>
    <mergeCell ref="G27:G28"/>
    <mergeCell ref="H27:H28"/>
    <mergeCell ref="I27:I28"/>
    <mergeCell ref="J27:J28"/>
    <mergeCell ref="K27:K28"/>
    <mergeCell ref="D27:D28"/>
    <mergeCell ref="D29:D30"/>
    <mergeCell ref="E27:E28"/>
    <mergeCell ref="E29:E30"/>
    <mergeCell ref="M29:M30"/>
    <mergeCell ref="F5:F6"/>
    <mergeCell ref="M17:M18"/>
    <mergeCell ref="M19:M20"/>
    <mergeCell ref="M21:M22"/>
    <mergeCell ref="M23:M24"/>
    <mergeCell ref="M25:M26"/>
    <mergeCell ref="M27:M28"/>
    <mergeCell ref="F17:F18"/>
    <mergeCell ref="F19:F20"/>
    <mergeCell ref="F21:F22"/>
    <mergeCell ref="F23:F24"/>
    <mergeCell ref="F25:F26"/>
    <mergeCell ref="F27:F28"/>
    <mergeCell ref="F29:F30"/>
    <mergeCell ref="M10:M11"/>
    <mergeCell ref="M12:M13"/>
    <mergeCell ref="L27:L28"/>
    <mergeCell ref="G25:G26"/>
    <mergeCell ref="H25:H26"/>
    <mergeCell ref="I25:I26"/>
    <mergeCell ref="J25:J26"/>
    <mergeCell ref="K25:K26"/>
    <mergeCell ref="L25:L26"/>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FE9D622DF5364AB8FB93958B2A8A34" ma:contentTypeVersion="10" ma:contentTypeDescription="Create a new document." ma:contentTypeScope="" ma:versionID="c9c408c0979d841c1549c8f806a7dee3">
  <xsd:schema xmlns:xsd="http://www.w3.org/2001/XMLSchema" xmlns:xs="http://www.w3.org/2001/XMLSchema" xmlns:p="http://schemas.microsoft.com/office/2006/metadata/properties" xmlns:ns2="ff205821-8c13-44c8-9ab2-111ea1df3973" xmlns:ns3="bc3f82a2-fa9d-4f82-a5d6-f605f2199ad4" targetNamespace="http://schemas.microsoft.com/office/2006/metadata/properties" ma:root="true" ma:fieldsID="b39679241c9eaea318cfb29dafb092cd" ns2:_="" ns3:_="">
    <xsd:import namespace="ff205821-8c13-44c8-9ab2-111ea1df3973"/>
    <xsd:import namespace="bc3f82a2-fa9d-4f82-a5d6-f605f2199a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205821-8c13-44c8-9ab2-111ea1df39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3f82a2-fa9d-4f82-a5d6-f605f2199ad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AABCCB-DA59-4888-9145-623E6B4428FE}">
  <ds:schemaRefs>
    <ds:schemaRef ds:uri="http://schemas.microsoft.com/sharepoint/v3/contenttype/forms"/>
  </ds:schemaRefs>
</ds:datastoreItem>
</file>

<file path=customXml/itemProps2.xml><?xml version="1.0" encoding="utf-8"?>
<ds:datastoreItem xmlns:ds="http://schemas.openxmlformats.org/officeDocument/2006/customXml" ds:itemID="{879BF445-0AAB-4758-B5BA-4F75A8C5E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205821-8c13-44c8-9ab2-111ea1df3973"/>
    <ds:schemaRef ds:uri="bc3f82a2-fa9d-4f82-a5d6-f605f2199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19C3CF-1DC7-4E7D-B892-8C668540A1AD}">
  <ds:schemaRefs>
    <ds:schemaRef ds:uri="bc3f82a2-fa9d-4f82-a5d6-f605f2199ad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ff205821-8c13-44c8-9ab2-111ea1df397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Results Summary</vt:lpstr>
      <vt:lpstr>Calibration for AS</vt:lpstr>
      <vt:lpstr>Calibration for SP</vt:lpstr>
      <vt:lpstr>Calibration for TS</vt:lpstr>
      <vt:lpstr>Additional Calibration for AS</vt:lpstr>
      <vt:lpstr>Additional Calibration for SP</vt:lpstr>
      <vt:lpstr>Additional Calibration for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2019-08-09T19:15:16Z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0x010100C2FE9D622DF5364AB8FB93958B2A8A34</vt:lpwstr>
  </property>
</Properties>
</file>