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xr:revisionPtr revIDLastSave="0" documentId="13_ncr:1_{A6B34643-FB07-4B40-9D74-2455B8B26D03}" xr6:coauthVersionLast="45" xr6:coauthVersionMax="45" xr10:uidLastSave="{00000000-0000-0000-0000-000000000000}"/>
  <bookViews>
    <workbookView xWindow="3630" yWindow="2985" windowWidth="28800" windowHeight="14295" tabRatio="700" xr2:uid="{00000000-000D-0000-FFFF-FFFF00000000}"/>
  </bookViews>
  <sheets>
    <sheet name="Cover Page" sheetId="12" r:id="rId1"/>
    <sheet name="Results Summary" sheetId="21" r:id="rId2"/>
    <sheet name="Calibration for AS" sheetId="23" r:id="rId3"/>
    <sheet name="Calibration for SP" sheetId="2" r:id="rId4"/>
    <sheet name="Fine tune for SP" sheetId="19" r:id="rId5"/>
    <sheet name="Calibration for TS" sheetId="15" r:id="rId6"/>
    <sheet name="Fine tune for TS" sheetId="2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15" l="1"/>
  <c r="K14" i="15" l="1"/>
  <c r="L14" i="15" s="1"/>
  <c r="J10" i="15"/>
  <c r="K14" i="2"/>
  <c r="L14" i="2" s="1"/>
  <c r="J14" i="20" l="1"/>
  <c r="K14" i="20"/>
  <c r="L14" i="20" s="1"/>
  <c r="M14" i="20"/>
  <c r="M14" i="19"/>
  <c r="H11" i="23"/>
  <c r="F21" i="23"/>
  <c r="G21" i="23"/>
  <c r="H21" i="23"/>
  <c r="H20" i="23"/>
  <c r="G20" i="23"/>
  <c r="F20" i="23"/>
  <c r="H19" i="23"/>
  <c r="G19" i="23"/>
  <c r="H18" i="23"/>
  <c r="H17" i="23"/>
  <c r="H16" i="23"/>
  <c r="H15" i="23"/>
  <c r="G15" i="23"/>
  <c r="F16" i="23" s="1"/>
  <c r="G16" i="23" s="1"/>
  <c r="F17" i="23" s="1"/>
  <c r="H10" i="23"/>
  <c r="H9" i="23"/>
  <c r="G9" i="23"/>
  <c r="F10" i="23" s="1"/>
  <c r="G10" i="23" s="1"/>
  <c r="F11" i="23" s="1"/>
  <c r="G11" i="23" s="1"/>
  <c r="F18" i="23" l="1"/>
  <c r="G17" i="23"/>
  <c r="G18" i="23" l="1"/>
  <c r="F19" i="23"/>
  <c r="M23" i="20" l="1"/>
  <c r="M21" i="20" l="1"/>
  <c r="M12" i="20" l="1"/>
  <c r="M14" i="15" l="1"/>
  <c r="M15" i="15"/>
  <c r="J19" i="2"/>
  <c r="G21" i="2" s="1"/>
  <c r="J21" i="2" s="1"/>
  <c r="G23" i="2" s="1"/>
  <c r="K19" i="2"/>
  <c r="H21" i="2" s="1"/>
  <c r="K21" i="2" s="1"/>
  <c r="M19" i="2"/>
  <c r="M20" i="2"/>
  <c r="M21" i="2"/>
  <c r="M22" i="2"/>
  <c r="M23" i="2"/>
  <c r="M24" i="2"/>
  <c r="M25" i="2"/>
  <c r="M26" i="2"/>
  <c r="M27" i="2"/>
  <c r="M28" i="2"/>
  <c r="M29" i="2"/>
  <c r="M30" i="2"/>
  <c r="M31" i="2"/>
  <c r="M32" i="2"/>
  <c r="M14" i="2"/>
  <c r="M13" i="2"/>
  <c r="K12" i="2"/>
  <c r="H14" i="2" s="1"/>
  <c r="M11" i="2"/>
  <c r="K10" i="2"/>
  <c r="H12" i="2" s="1"/>
  <c r="J10" i="2"/>
  <c r="G12" i="2" s="1"/>
  <c r="L19" i="2" l="1"/>
  <c r="I21" i="2" s="1"/>
  <c r="L10" i="2"/>
  <c r="I12" i="2" s="1"/>
  <c r="J23" i="2"/>
  <c r="G25" i="2"/>
  <c r="H23" i="2"/>
  <c r="K23" i="2" s="1"/>
  <c r="L21" i="2"/>
  <c r="I23" i="2" s="1"/>
  <c r="L12" i="2"/>
  <c r="I14" i="2" s="1"/>
  <c r="M12" i="2"/>
  <c r="M15" i="2"/>
  <c r="M10" i="2"/>
  <c r="J12" i="2"/>
  <c r="G14" i="2" s="1"/>
  <c r="J14" i="2" s="1"/>
  <c r="H25" i="2" l="1"/>
  <c r="K25" i="2" s="1"/>
  <c r="L23" i="2"/>
  <c r="I25" i="2" s="1"/>
  <c r="G27" i="2"/>
  <c r="J27" i="2" s="1"/>
  <c r="J25" i="2"/>
  <c r="G29" i="2" l="1"/>
  <c r="J29" i="2" s="1"/>
  <c r="H27" i="2"/>
  <c r="K27" i="2" s="1"/>
  <c r="L27" i="2" s="1"/>
  <c r="L25" i="2"/>
  <c r="I27" i="2" s="1"/>
  <c r="H29" i="2" l="1"/>
  <c r="K29" i="2" s="1"/>
  <c r="L29" i="2" s="1"/>
  <c r="I29" i="2"/>
  <c r="G31" i="2"/>
  <c r="J31" i="2" l="1"/>
  <c r="H31" i="2"/>
  <c r="K31" i="2" s="1"/>
  <c r="I31" i="2"/>
  <c r="L31" i="2" l="1"/>
  <c r="J31" i="20"/>
  <c r="J27" i="20"/>
  <c r="J23" i="20"/>
  <c r="J25" i="20"/>
  <c r="J29" i="20"/>
  <c r="J21" i="20"/>
  <c r="J31" i="19"/>
  <c r="J23" i="19"/>
  <c r="J25" i="19"/>
  <c r="J27" i="19"/>
  <c r="J29" i="19"/>
  <c r="J21" i="19"/>
  <c r="J19" i="19"/>
  <c r="J19" i="20" l="1"/>
  <c r="K31" i="20" l="1"/>
  <c r="K27" i="20"/>
  <c r="K29" i="20"/>
  <c r="K25" i="20"/>
  <c r="K23" i="20"/>
  <c r="K21" i="20"/>
  <c r="K19" i="20"/>
  <c r="K10" i="20"/>
  <c r="K10" i="19"/>
  <c r="K31" i="19"/>
  <c r="K21" i="19"/>
  <c r="K23" i="19"/>
  <c r="K25" i="19"/>
  <c r="K27" i="19"/>
  <c r="K29" i="19"/>
  <c r="K19" i="19"/>
  <c r="G21" i="20" l="1"/>
  <c r="M31" i="20" l="1"/>
  <c r="L31" i="20"/>
  <c r="M29" i="20"/>
  <c r="L29" i="20"/>
  <c r="I31" i="20" s="1"/>
  <c r="H31" i="20"/>
  <c r="G31" i="20"/>
  <c r="M27" i="20"/>
  <c r="L27" i="20"/>
  <c r="I29" i="20" s="1"/>
  <c r="H29" i="20"/>
  <c r="G29" i="20"/>
  <c r="M25" i="20"/>
  <c r="L25" i="20"/>
  <c r="H27" i="20"/>
  <c r="G27" i="20"/>
  <c r="L23" i="20"/>
  <c r="I25" i="20" s="1"/>
  <c r="H25" i="20"/>
  <c r="G25" i="20"/>
  <c r="L21" i="20"/>
  <c r="I23" i="20" s="1"/>
  <c r="H23" i="20"/>
  <c r="G23" i="20"/>
  <c r="M19" i="20"/>
  <c r="L19" i="20"/>
  <c r="I21" i="20" s="1"/>
  <c r="H21" i="20"/>
  <c r="M10" i="20"/>
  <c r="L10" i="20"/>
  <c r="I12" i="20" s="1"/>
  <c r="H12" i="20"/>
  <c r="K12" i="20" s="1"/>
  <c r="J10" i="20"/>
  <c r="G12" i="20" s="1"/>
  <c r="J12" i="20" s="1"/>
  <c r="G14" i="20" s="1"/>
  <c r="L12" i="20" l="1"/>
  <c r="I14" i="20" s="1"/>
  <c r="H14" i="20"/>
  <c r="M31" i="19"/>
  <c r="L31" i="19"/>
  <c r="M29" i="19"/>
  <c r="L29" i="19"/>
  <c r="I31" i="19" s="1"/>
  <c r="H31" i="19"/>
  <c r="G31" i="19"/>
  <c r="M27" i="19"/>
  <c r="L27" i="19"/>
  <c r="I29" i="19" s="1"/>
  <c r="H29" i="19"/>
  <c r="G29" i="19"/>
  <c r="M25" i="19"/>
  <c r="L25" i="19"/>
  <c r="G27" i="19"/>
  <c r="M23" i="19"/>
  <c r="L23" i="19"/>
  <c r="I25" i="19" s="1"/>
  <c r="G25" i="19"/>
  <c r="M21" i="19"/>
  <c r="L21" i="19"/>
  <c r="I23" i="19" s="1"/>
  <c r="G23" i="19"/>
  <c r="M19" i="19"/>
  <c r="L19" i="19"/>
  <c r="I21" i="19" s="1"/>
  <c r="H21" i="19"/>
  <c r="H23" i="19" s="1"/>
  <c r="H25" i="19" s="1"/>
  <c r="H27" i="19" s="1"/>
  <c r="G21" i="19"/>
  <c r="M12" i="19"/>
  <c r="M10" i="19"/>
  <c r="L10" i="19"/>
  <c r="I12" i="19" s="1"/>
  <c r="H12" i="19"/>
  <c r="K12" i="19" s="1"/>
  <c r="J10" i="19"/>
  <c r="G12" i="19" s="1"/>
  <c r="J12" i="19" s="1"/>
  <c r="G14" i="19" s="1"/>
  <c r="J14" i="19" s="1"/>
  <c r="K19" i="15"/>
  <c r="L12" i="19" l="1"/>
  <c r="I14" i="19" s="1"/>
  <c r="H14" i="19"/>
  <c r="K14" i="19" s="1"/>
  <c r="L14" i="19" s="1"/>
  <c r="L19" i="15"/>
  <c r="J19" i="15"/>
  <c r="G21" i="15" s="1"/>
  <c r="J21" i="15" s="1"/>
  <c r="L10" i="15"/>
  <c r="M13" i="15" l="1"/>
  <c r="M12" i="15"/>
  <c r="M11" i="15"/>
  <c r="M10" i="15"/>
  <c r="M32" i="15"/>
  <c r="M31" i="15"/>
  <c r="M30" i="15"/>
  <c r="M29" i="15"/>
  <c r="M28" i="15"/>
  <c r="M27" i="15"/>
  <c r="M26" i="15"/>
  <c r="M25" i="15"/>
  <c r="H21" i="15"/>
  <c r="K21" i="15" s="1"/>
  <c r="L21" i="15" s="1"/>
  <c r="I23" i="15" s="1"/>
  <c r="G23" i="15"/>
  <c r="M24" i="15"/>
  <c r="M23" i="15"/>
  <c r="M22" i="15"/>
  <c r="M21" i="15"/>
  <c r="I21" i="15"/>
  <c r="M20" i="15"/>
  <c r="M19" i="15"/>
  <c r="H12" i="15"/>
  <c r="K12" i="15" s="1"/>
  <c r="G12" i="15"/>
  <c r="I12" i="15"/>
  <c r="J12" i="15" l="1"/>
  <c r="G14" i="15" s="1"/>
  <c r="J14" i="15" s="1"/>
  <c r="H23" i="15"/>
  <c r="K23" i="15" s="1"/>
  <c r="G25" i="15"/>
  <c r="G27" i="15" s="1"/>
  <c r="J23" i="15"/>
  <c r="H14" i="15"/>
  <c r="L12" i="15"/>
  <c r="I14" i="15" s="1"/>
  <c r="J27" i="15" l="1"/>
  <c r="G29" i="15"/>
  <c r="J25" i="15"/>
  <c r="L23" i="15"/>
  <c r="I25" i="15" s="1"/>
  <c r="H25" i="15"/>
  <c r="J29" i="15" l="1"/>
  <c r="G31" i="15"/>
  <c r="K25" i="15"/>
  <c r="H27" i="15" s="1"/>
  <c r="K27" i="15" s="1"/>
  <c r="H29" i="15" l="1"/>
  <c r="K29" i="15" s="1"/>
  <c r="L27" i="15"/>
  <c r="I29" i="15" s="1"/>
  <c r="J31" i="15"/>
  <c r="L25" i="15"/>
  <c r="I27" i="15" s="1"/>
  <c r="H31" i="15" l="1"/>
  <c r="K31" i="15" s="1"/>
  <c r="L29" i="15"/>
  <c r="I31" i="15" s="1"/>
  <c r="L3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F5D3A43F-9972-429F-94AF-E85E601ADF45}">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4" authorId="0" shapeId="0" xr:uid="{3BC959ED-5DC9-466D-907E-EC151534FC84}">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4" authorId="0" shapeId="0" xr:uid="{94748235-A7B3-4E15-91A4-AC6F9D6592AE}">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5" authorId="0" shapeId="0" xr:uid="{59943364-0580-40D6-8866-E9D57A35ADC8}">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5" authorId="0" shapeId="0" xr:uid="{C1E10369-5952-4679-B4BB-CCDA56DDEA68}">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6" authorId="0" shapeId="0" xr:uid="{12334383-150C-486E-8ED2-392235046F98}">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6" authorId="0" shapeId="0" xr:uid="{EE9387C1-18EB-4952-B7CD-98E9EE8A8150}">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 ref="E8" authorId="0" shapeId="0" xr:uid="{67F613D2-DC01-428C-B0B1-6C78FE571E7D}">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8" authorId="0" shapeId="0" xr:uid="{82B524AF-6BCE-42BB-8F99-CE3BF47FF57E}">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8" authorId="0" shapeId="0" xr:uid="{6BE370BC-C42C-4F3D-9BFE-B06AE1601C85}">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9" authorId="0" shapeId="0" xr:uid="{B2261B04-AA4F-4DDD-A552-045FC9C31948}">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9" authorId="0" shapeId="0" xr:uid="{CDDBAB4B-DBEC-4809-AAC6-B94DBD40E0CC}">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10" authorId="0" shapeId="0" xr:uid="{55275261-2951-4F4B-9317-2CA63090B424}">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10" authorId="0" shapeId="0" xr:uid="{C132BB8D-3A0E-4C1B-AFF8-AC9245A51FD7}">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41B0C46E-4EFF-4F38-A78A-AA1CC038817B}">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D7" authorId="0" shapeId="0" xr:uid="{19529F0E-5C2C-46EB-936F-F3E91C80632D}">
      <text>
        <r>
          <rPr>
            <b/>
            <sz val="9"/>
            <color indexed="81"/>
            <rFont val="Tahoma"/>
            <family val="2"/>
          </rPr>
          <t>Simulation number:</t>
        </r>
        <r>
          <rPr>
            <sz val="9"/>
            <color indexed="81"/>
            <rFont val="Tahoma"/>
            <family val="2"/>
          </rPr>
          <t xml:space="preserve">
Result ID number of this simulation </t>
        </r>
      </text>
    </comment>
    <comment ref="E7" authorId="0" shapeId="0" xr:uid="{6ED5D5F9-7F5F-4227-88CA-4331F6BDF338}">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97525218-DD54-4294-85D0-C76BB99F19B0}">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B8CEF966-946C-4F94-A8AB-8D16F967CDBD}">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5DA236D7-9845-47D9-A434-809B0EC88B81}">
      <text>
        <r>
          <rPr>
            <sz val="9"/>
            <color indexed="81"/>
            <rFont val="Tahoma"/>
            <family val="2"/>
          </rPr>
          <t>Starting value of SSF for first simulation (linear elastic)</t>
        </r>
      </text>
    </comment>
    <comment ref="D13" authorId="0" shapeId="0" xr:uid="{6816069E-2DA4-42F8-8806-A98D6CFF3480}">
      <text>
        <r>
          <rPr>
            <b/>
            <sz val="9"/>
            <color indexed="81"/>
            <rFont val="Tahoma"/>
            <family val="2"/>
          </rPr>
          <t>Simulation number:</t>
        </r>
        <r>
          <rPr>
            <sz val="9"/>
            <color indexed="81"/>
            <rFont val="Tahoma"/>
            <family val="2"/>
          </rPr>
          <t xml:space="preserve">
Result ID number of this simulation </t>
        </r>
      </text>
    </comment>
    <comment ref="E13" authorId="0" shapeId="0" xr:uid="{94F2F267-2E2F-48CD-8533-016ED064B93B}">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2FFB5CB8-96CB-4FF9-A3C8-5FCEEAE5F839}">
      <text>
        <r>
          <rPr>
            <b/>
            <sz val="9"/>
            <color indexed="81"/>
            <rFont val="Tahoma"/>
            <family val="2"/>
          </rPr>
          <t>Simulation settings:</t>
        </r>
        <r>
          <rPr>
            <sz val="9"/>
            <color indexed="81"/>
            <rFont val="Tahoma"/>
            <family val="2"/>
          </rPr>
          <t xml:space="preserve"> Values for SSF used in the simulation</t>
        </r>
      </text>
    </comment>
    <comment ref="G13" authorId="0" shapeId="0" xr:uid="{5288F885-18DE-4450-9FE1-58274FF5BC2F}">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B2BA62AA-E6E2-4707-9340-F44C6B61DC76}">
      <text>
        <r>
          <rPr>
            <sz val="9"/>
            <color indexed="81"/>
            <rFont val="Tahoma"/>
            <family val="2"/>
          </rPr>
          <t>Starting value of SSF for first simulation (J2 plasticity)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908AE357-E018-4EEC-BD48-4F874D50A551}">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D1C3B769-B97F-49B8-AA41-5E9BE32F3484}">
      <text>
        <r>
          <rPr>
            <b/>
            <sz val="9"/>
            <color indexed="81"/>
            <rFont val="Tahoma"/>
            <family val="2"/>
          </rPr>
          <t>Simulation number:</t>
        </r>
        <r>
          <rPr>
            <sz val="9"/>
            <color indexed="81"/>
            <rFont val="Tahoma"/>
            <family val="2"/>
          </rPr>
          <t xml:space="preserve">
Result ID number of this simulation </t>
        </r>
      </text>
    </comment>
    <comment ref="F8" authorId="0" shapeId="0" xr:uid="{D4BC5DD8-E83C-4296-9711-6D85FBAE3122}">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6CBB01EC-EDDD-4839-9835-6350ED41EF82}">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869C7E5B-9C39-4417-8A29-0824E94C41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047AE8D9-5368-4967-A1CD-21EA3D01B1C7}">
      <text>
        <r>
          <rPr>
            <sz val="9"/>
            <color indexed="81"/>
            <rFont val="Tahoma"/>
            <family val="2"/>
          </rPr>
          <t>Starting value of SSF for first simulation (linear elastic)</t>
        </r>
      </text>
    </comment>
    <comment ref="H10" authorId="0" shapeId="0" xr:uid="{8011B8F3-CD7D-43AD-8102-E44DD02AE5F3}">
      <text>
        <r>
          <rPr>
            <sz val="9"/>
            <color indexed="81"/>
            <rFont val="Tahoma"/>
            <family val="2"/>
          </rPr>
          <t>Starting value of ASC ‖ for first simulation (linear elastic)</t>
        </r>
      </text>
    </comment>
    <comment ref="I10" authorId="0" shapeId="0" xr:uid="{27585F22-728F-40EC-817F-B7A5FF11FBC0}">
      <text>
        <r>
          <rPr>
            <sz val="9"/>
            <color indexed="81"/>
            <rFont val="Tahoma"/>
            <family val="2"/>
          </rPr>
          <t>Starting value of ASC Ʇ for first simulation (linear elastic)</t>
        </r>
      </text>
    </comment>
    <comment ref="D17" authorId="0" shapeId="0" xr:uid="{67BEFFCA-1CB7-4488-899C-28142225F527}">
      <text>
        <r>
          <rPr>
            <b/>
            <sz val="9"/>
            <color indexed="81"/>
            <rFont val="Tahoma"/>
            <family val="2"/>
          </rPr>
          <t>Simulation number:</t>
        </r>
        <r>
          <rPr>
            <sz val="9"/>
            <color indexed="81"/>
            <rFont val="Tahoma"/>
            <family val="2"/>
          </rPr>
          <t xml:space="preserve">
Result ID number of this simulation </t>
        </r>
      </text>
    </comment>
    <comment ref="F17" authorId="0" shapeId="0" xr:uid="{CF6E12DC-940D-44CC-ADA7-7479F764A1EE}">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17" authorId="0" shapeId="0" xr:uid="{FED23B63-B5EE-4D24-B083-30F3401A99E8}">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AEDDE736-85D0-49BC-AA7C-CCCF283328E3}">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F2D3872A-E7ED-481F-B4BF-D3FF8DD01C3E}">
      <text>
        <r>
          <rPr>
            <sz val="9"/>
            <color indexed="81"/>
            <rFont val="Tahoma"/>
            <family val="2"/>
          </rPr>
          <t>Starting value of SSF for first simulation (J2 plasticity)</t>
        </r>
      </text>
    </comment>
    <comment ref="H19" authorId="0" shapeId="0" xr:uid="{879589E9-4248-4F81-A017-E31FAE07D90A}">
      <text>
        <r>
          <rPr>
            <sz val="9"/>
            <color indexed="81"/>
            <rFont val="Tahoma"/>
            <family val="2"/>
          </rPr>
          <t>Starting value of ASC ‖ for first simulation (J2 plasticity)</t>
        </r>
      </text>
    </comment>
    <comment ref="I19" authorId="0" shapeId="0" xr:uid="{0E0C7066-8C7B-489A-80F5-C489E0764E97}">
      <text>
        <r>
          <rPr>
            <sz val="9"/>
            <color indexed="81"/>
            <rFont val="Tahoma"/>
            <family val="2"/>
          </rPr>
          <t>Starting value of ASC Ʇ for first simulation (J2 plasticity)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B1C0284B-1EBE-4C7D-B533-083FF365CCF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88120087-EDF6-42E0-9C7B-6CB17404F869}">
      <text>
        <r>
          <rPr>
            <b/>
            <sz val="9"/>
            <color indexed="81"/>
            <rFont val="Tahoma"/>
            <family val="2"/>
          </rPr>
          <t>Simulation number:</t>
        </r>
        <r>
          <rPr>
            <sz val="9"/>
            <color indexed="81"/>
            <rFont val="Tahoma"/>
            <family val="2"/>
          </rPr>
          <t xml:space="preserve">
Result ID number of this simulation </t>
        </r>
      </text>
    </comment>
    <comment ref="F8" authorId="0" shapeId="0" xr:uid="{CCEB1FFD-C87B-4B03-AF0D-D14CFAB561E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80BFF2FD-F898-4CC7-9BD3-51849609C96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CC966A3-CEDE-4FB6-89FD-0E843AF35F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08A12115-EBAC-4EC2-B9E4-B7D572465618}">
      <text>
        <r>
          <rPr>
            <sz val="9"/>
            <color indexed="81"/>
            <rFont val="Tahoma"/>
            <family val="2"/>
          </rPr>
          <t>Starting value of SSF. Use calibrated SSF from the first two scan patterns (linear elastic).</t>
        </r>
      </text>
    </comment>
    <comment ref="H10" authorId="0" shapeId="0" xr:uid="{F8B31290-4A0E-4062-B43E-A760A8C6C5B3}">
      <text>
        <r>
          <rPr>
            <sz val="9"/>
            <color indexed="81"/>
            <rFont val="Tahoma"/>
            <family val="2"/>
          </rPr>
          <t xml:space="preserve">Starting value of ASC ‖. Use calibrated ASC ‖ from the first two scan patterns (linear elastic). </t>
        </r>
      </text>
    </comment>
    <comment ref="I10" authorId="0" shapeId="0" xr:uid="{B1C73367-405A-4792-AFBE-98345AD7ECB7}">
      <text>
        <r>
          <rPr>
            <sz val="9"/>
            <color indexed="81"/>
            <rFont val="Tahoma"/>
            <family val="2"/>
          </rPr>
          <t>Starting value of  ASC Ʇ. Use calibrated  ASC Ʇ from the first two scan patterns (linear elastic).</t>
        </r>
      </text>
    </comment>
    <comment ref="D17" authorId="0" shapeId="0" xr:uid="{186394BB-651D-46D3-9145-C1456681D308}">
      <text>
        <r>
          <rPr>
            <b/>
            <sz val="9"/>
            <color indexed="81"/>
            <rFont val="Tahoma"/>
            <family val="2"/>
          </rPr>
          <t>Simulation number:</t>
        </r>
        <r>
          <rPr>
            <sz val="9"/>
            <color indexed="81"/>
            <rFont val="Tahoma"/>
            <family val="2"/>
          </rPr>
          <t xml:space="preserve">
Result ID number of this simulation </t>
        </r>
      </text>
    </comment>
    <comment ref="F17" authorId="0" shapeId="0" xr:uid="{7681DA45-F55A-415C-96BB-53C16E7511C3}">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7" authorId="0" shapeId="0" xr:uid="{F21D5B4C-44E3-42A5-859B-0A8E4F95DBCB}">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EE7FF3A3-3042-4B18-BE86-560C5D776D88}">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14ADA78B-9635-4847-8AB6-74541D42CE51}">
      <text>
        <r>
          <rPr>
            <sz val="9"/>
            <color indexed="81"/>
            <rFont val="Tahoma"/>
            <family val="2"/>
          </rPr>
          <t>Starting value of SSF. Use calibrated SSF from the first two scan patterns (J2 plasticity).</t>
        </r>
      </text>
    </comment>
    <comment ref="H19" authorId="0" shapeId="0" xr:uid="{3BD878EE-55B7-49F9-AE79-20E73707B4CA}">
      <text>
        <r>
          <rPr>
            <sz val="9"/>
            <color indexed="81"/>
            <rFont val="Tahoma"/>
            <family val="2"/>
          </rPr>
          <t>Starting value of ASC ‖. Use calibrated ASC ‖ from the first two scan patterns (J2 plasticity).</t>
        </r>
      </text>
    </comment>
    <comment ref="I19" authorId="0" shapeId="0" xr:uid="{3A267D89-1874-4CC2-90A1-1C2804D9F2C2}">
      <text>
        <r>
          <rPr>
            <sz val="9"/>
            <color indexed="81"/>
            <rFont val="Tahoma"/>
            <family val="2"/>
          </rPr>
          <t>Starting value of  ASC Ʇ. Use calibrated  ASC Ʇ from the first two scan patterns (J2 plasticity).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8" authorId="0" shapeId="0" xr:uid="{222FF2EB-49C7-4633-B359-DF8852B84FC4}">
      <text>
        <r>
          <rPr>
            <b/>
            <sz val="9"/>
            <color indexed="81"/>
            <rFont val="Tahoma"/>
            <family val="2"/>
          </rPr>
          <t>Simulation number:</t>
        </r>
        <r>
          <rPr>
            <sz val="9"/>
            <color indexed="81"/>
            <rFont val="Tahoma"/>
            <family val="2"/>
          </rPr>
          <t xml:space="preserve">
Result ID number of this simulation </t>
        </r>
      </text>
    </comment>
    <comment ref="F8" authorId="0" shapeId="0" xr:uid="{25F45A09-8BFD-466D-B11C-9FD1D2034666}">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G8" authorId="0" shapeId="0" xr:uid="{0DDF1505-BE23-4DD2-8EBE-CDBDFA24691C}">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439ED02-8D13-42AF-B5BE-CE088B47E85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38F2FE9F-85EF-473C-81E3-E3B0D32607D5}">
      <text>
        <r>
          <rPr>
            <sz val="9"/>
            <color indexed="81"/>
            <rFont val="Tahoma"/>
            <family val="2"/>
          </rPr>
          <t>Starting value of SSF for first simulation (linear elastic)</t>
        </r>
      </text>
    </comment>
    <comment ref="H10" authorId="0" shapeId="0" xr:uid="{CD069721-B7B2-4843-84CD-25C4084F75A3}">
      <text>
        <r>
          <rPr>
            <sz val="9"/>
            <color indexed="81"/>
            <rFont val="Tahoma"/>
            <family val="2"/>
          </rPr>
          <t>Starting value of ASC ‖ for first simulation (linear elastic)</t>
        </r>
      </text>
    </comment>
    <comment ref="I10" authorId="0" shapeId="0" xr:uid="{3D263F14-296A-4CEE-9870-774D27857A16}">
      <text>
        <r>
          <rPr>
            <sz val="9"/>
            <color indexed="81"/>
            <rFont val="Tahoma"/>
            <family val="2"/>
          </rPr>
          <t>Starting value of ASC Ʇ for first simulation (linear elastic)</t>
        </r>
      </text>
    </comment>
    <comment ref="D17" authorId="0" shapeId="0" xr:uid="{873BBBC2-AC9F-4F95-9629-E7EA286A5033}">
      <text>
        <r>
          <rPr>
            <b/>
            <sz val="9"/>
            <color indexed="81"/>
            <rFont val="Tahoma"/>
            <family val="2"/>
          </rPr>
          <t>Simulation number:</t>
        </r>
        <r>
          <rPr>
            <sz val="9"/>
            <color indexed="81"/>
            <rFont val="Tahoma"/>
            <family val="2"/>
          </rPr>
          <t xml:space="preserve">
Result ID number of this simulation </t>
        </r>
      </text>
    </comment>
    <comment ref="F17" authorId="0" shapeId="0" xr:uid="{4FC18356-D9A5-4048-B5FF-15C7D9A42B72}">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7" authorId="0" shapeId="0" xr:uid="{3ABFA9B2-9222-4031-A42C-58FBDC59FAE6}">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3140EE61-397C-4A10-9B7A-6E3D3A327395}">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25D49B67-AF05-4FD6-BA19-7A885FB16194}">
      <text>
        <r>
          <rPr>
            <sz val="9"/>
            <color indexed="81"/>
            <rFont val="Tahoma"/>
            <family val="2"/>
          </rPr>
          <t>Starting value of SSF for first simulation (J2 plasticity)</t>
        </r>
      </text>
    </comment>
    <comment ref="H19" authorId="0" shapeId="0" xr:uid="{4B710853-2D5F-4764-BC37-F93838F4A4FB}">
      <text>
        <r>
          <rPr>
            <sz val="9"/>
            <color indexed="81"/>
            <rFont val="Tahoma"/>
            <family val="2"/>
          </rPr>
          <t>Starting value of ASC ‖ for first simulation (J2 plasticity)</t>
        </r>
      </text>
    </comment>
    <comment ref="I19" authorId="0" shapeId="0" xr:uid="{32303348-CF27-4718-95A8-FE2804D01F18}">
      <text>
        <r>
          <rPr>
            <sz val="9"/>
            <color indexed="81"/>
            <rFont val="Tahoma"/>
            <family val="2"/>
          </rPr>
          <t>Starting value of ASC Ʇ for first simulation (J2 plasticity)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C362EE63-C737-46F5-BEF7-9FAC1A791535}">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F9336AB8-C35F-4944-A6CB-27E5B7ABFB79}">
      <text>
        <r>
          <rPr>
            <b/>
            <sz val="9"/>
            <color indexed="81"/>
            <rFont val="Tahoma"/>
            <family val="2"/>
          </rPr>
          <t>Simulation number:</t>
        </r>
        <r>
          <rPr>
            <sz val="9"/>
            <color indexed="81"/>
            <rFont val="Tahoma"/>
            <family val="2"/>
          </rPr>
          <t xml:space="preserve">
Result ID number of this simulation </t>
        </r>
      </text>
    </comment>
    <comment ref="F8" authorId="0" shapeId="0" xr:uid="{F1BE60E4-B62F-43C3-BB07-CE33EAA4FD41}">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5CBB29FA-05B0-42FA-A18B-DE9D4F19B8A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3083D339-C9F4-42D9-A8DC-760A7D5D34E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15CF58E2-1164-4F0E-9683-282EF8BE41CD}">
      <text>
        <r>
          <rPr>
            <sz val="9"/>
            <color indexed="81"/>
            <rFont val="Tahoma"/>
            <family val="2"/>
          </rPr>
          <t>Starting value of calibrated SSF for first additional calibration simulation (linear elastic)</t>
        </r>
      </text>
    </comment>
    <comment ref="H10" authorId="0" shapeId="0" xr:uid="{53814257-9FAB-4D7B-9B38-BEE6A551CBE0}">
      <text>
        <r>
          <rPr>
            <sz val="9"/>
            <color indexed="81"/>
            <rFont val="Tahoma"/>
            <family val="2"/>
          </rPr>
          <t>Starting value of calibrated ASC ‖ for first additional calibration simulation (linear elastic)</t>
        </r>
      </text>
    </comment>
    <comment ref="I10" authorId="0" shapeId="0" xr:uid="{6747EFFE-D560-4C6D-B82F-39236135E850}">
      <text>
        <r>
          <rPr>
            <sz val="9"/>
            <color indexed="81"/>
            <rFont val="Tahoma"/>
            <family val="2"/>
          </rPr>
          <t>Starting value of calibrated ASC Ʇ for first additional calibration simulation (linear elastic)</t>
        </r>
      </text>
    </comment>
    <comment ref="D17" authorId="0" shapeId="0" xr:uid="{FEAC07DB-F644-42E4-BC61-0B8B7366BA66}">
      <text>
        <r>
          <rPr>
            <b/>
            <sz val="9"/>
            <color indexed="81"/>
            <rFont val="Tahoma"/>
            <family val="2"/>
          </rPr>
          <t>Simulation number:</t>
        </r>
        <r>
          <rPr>
            <sz val="9"/>
            <color indexed="81"/>
            <rFont val="Tahoma"/>
            <family val="2"/>
          </rPr>
          <t xml:space="preserve">
Result ID number of this simulation </t>
        </r>
      </text>
    </comment>
    <comment ref="F17" authorId="0" shapeId="0" xr:uid="{8D5AC1FB-BF2C-4A03-8FA0-E380C6A3359C}">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G17" authorId="0" shapeId="0" xr:uid="{F597ED7E-9280-4DAA-AE17-AD9C2164F753}">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0B03FB01-C4F2-495B-AE5D-C74A53FFDDD0}">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39ED7FC4-05E6-4464-B50E-65EA907CF8E6}">
      <text>
        <r>
          <rPr>
            <sz val="9"/>
            <color indexed="81"/>
            <rFont val="Tahoma"/>
            <family val="2"/>
          </rPr>
          <t>Starting value of calibrated SSF for first additional calibration simulation (J2 plasticity)</t>
        </r>
      </text>
    </comment>
    <comment ref="H19" authorId="0" shapeId="0" xr:uid="{7ADC1404-D3CF-42B9-B22D-39E0CCEA6500}">
      <text>
        <r>
          <rPr>
            <sz val="9"/>
            <color indexed="81"/>
            <rFont val="Tahoma"/>
            <family val="2"/>
          </rPr>
          <t>Starting value of calibrated ASC ‖ for first additional calibration simulation (J2 plasticity)</t>
        </r>
      </text>
    </comment>
    <comment ref="I19" authorId="0" shapeId="0" xr:uid="{8941BA90-F91A-4E13-B425-0F99A1E151E9}">
      <text>
        <r>
          <rPr>
            <sz val="9"/>
            <color indexed="81"/>
            <rFont val="Tahoma"/>
            <family val="2"/>
          </rPr>
          <t>Starting value of calibrated ASC Ʇ for first additional calibration simulation (J2 plasticity)</t>
        </r>
      </text>
    </comment>
  </commentList>
</comments>
</file>

<file path=xl/sharedStrings.xml><?xml version="1.0" encoding="utf-8"?>
<sst xmlns="http://schemas.openxmlformats.org/spreadsheetml/2006/main" count="310" uniqueCount="67">
  <si>
    <t>SSF</t>
  </si>
  <si>
    <t>1st</t>
  </si>
  <si>
    <t>2nd</t>
  </si>
  <si>
    <t xml:space="preserve">Measurement </t>
  </si>
  <si>
    <t>Distortion (mm)</t>
  </si>
  <si>
    <t>3rd</t>
  </si>
  <si>
    <t>4th</t>
  </si>
  <si>
    <t>Error%</t>
  </si>
  <si>
    <t>5th</t>
  </si>
  <si>
    <t>6th</t>
  </si>
  <si>
    <t>New settings</t>
  </si>
  <si>
    <t>Simulation settings</t>
  </si>
  <si>
    <r>
      <t xml:space="preserve">ASC </t>
    </r>
    <r>
      <rPr>
        <sz val="11"/>
        <color theme="1"/>
        <rFont val="Calibri"/>
        <family val="2"/>
      </rPr>
      <t>‖</t>
    </r>
  </si>
  <si>
    <r>
      <t xml:space="preserve">ASC </t>
    </r>
    <r>
      <rPr>
        <sz val="11"/>
        <color theme="1"/>
        <rFont val="Calibri"/>
        <family val="2"/>
      </rPr>
      <t>Ʇ</t>
    </r>
  </si>
  <si>
    <t>Linear Elastic</t>
  </si>
  <si>
    <t>J2 Plasticity</t>
  </si>
  <si>
    <t>Material</t>
  </si>
  <si>
    <t>Assumed Strain</t>
  </si>
  <si>
    <t>Scan Pattern</t>
  </si>
  <si>
    <t>Thermal Strain</t>
  </si>
  <si>
    <t>ASC_z</t>
  </si>
  <si>
    <t>Material:</t>
  </si>
  <si>
    <t>Machine:</t>
  </si>
  <si>
    <t>Machine Parameters</t>
  </si>
  <si>
    <t>Laser Power (W):</t>
  </si>
  <si>
    <t>Slicing Stripe Width (mm):</t>
  </si>
  <si>
    <t>Layer Rotation Angle (°):</t>
  </si>
  <si>
    <t>Performed by:</t>
  </si>
  <si>
    <t>ANSYS Additive Calibration Record</t>
  </si>
  <si>
    <t>Date of Measurements:</t>
  </si>
  <si>
    <t>Notes:</t>
  </si>
  <si>
    <t>Geometry
Measurements</t>
  </si>
  <si>
    <t>Geometry Nominal</t>
  </si>
  <si>
    <t>7th</t>
  </si>
  <si>
    <t>Stress Mode</t>
  </si>
  <si>
    <t>Date of Build:</t>
  </si>
  <si>
    <t xml:space="preserve">Summary of Results </t>
  </si>
  <si>
    <t xml:space="preserve">Use this sheet to summarize the results of your calibration. These values of SSF and ASCs are valid for ANSYS Additive simulations using the same material and machine with which the calibration was performed. </t>
  </si>
  <si>
    <t>‖ direction</t>
  </si>
  <si>
    <t>Ʇ direction</t>
  </si>
  <si>
    <r>
      <rPr>
        <sz val="11"/>
        <color theme="1"/>
        <rFont val="Calibri"/>
        <family val="2"/>
      </rPr>
      <t>‖</t>
    </r>
    <r>
      <rPr>
        <sz val="11"/>
        <color theme="1"/>
        <rFont val="Calibri"/>
        <family val="2"/>
        <scheme val="minor"/>
      </rPr>
      <t xml:space="preserve"> direction</t>
    </r>
  </si>
  <si>
    <t>Simulation number</t>
  </si>
  <si>
    <t>Simulation
iteration</t>
  </si>
  <si>
    <t>Simulation iteration</t>
  </si>
  <si>
    <t>rotating</t>
  </si>
  <si>
    <t>direction</t>
  </si>
  <si>
    <t>direciton</t>
  </si>
  <si>
    <t>SSF Calibration for Assumed Strain Simulations</t>
  </si>
  <si>
    <t>SSF and ASCs Calibration for Scan Pattern Simulations</t>
  </si>
  <si>
    <t>SSF and ASCs Calibration for Thermal Strain Simulations</t>
  </si>
  <si>
    <t>SSF and ASCs Additional Calibration for Scan Pattern Simulations</t>
  </si>
  <si>
    <t>SSF and ASCs Additional Calibration for Thermal Strain Simulations</t>
  </si>
  <si>
    <t>Rotating stripe scan pattern
(or user-customized)</t>
  </si>
  <si>
    <t>Measurement Method:</t>
  </si>
  <si>
    <t>Base Plate Temperature (°C):</t>
  </si>
  <si>
    <t>Starting Layer Angle (°):</t>
  </si>
  <si>
    <t>Hatch Spacing (μm):</t>
  </si>
  <si>
    <t>Laser Beam Diameter (μm)</t>
  </si>
  <si>
    <t>Scan speed (mm/s):</t>
  </si>
  <si>
    <t>Calibration Geometry:</t>
  </si>
  <si>
    <t>Simulation Parameters</t>
  </si>
  <si>
    <t>Voxel Size (mm)</t>
  </si>
  <si>
    <t>Distortion Type</t>
  </si>
  <si>
    <t>Notes</t>
  </si>
  <si>
    <t>On-Plate</t>
  </si>
  <si>
    <t>Layer Thickness (μm):</t>
  </si>
  <si>
    <t>316L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</si>
</sst>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
      <sz val="8"/>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auto="1"/>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ck">
        <color theme="4" tint="-0.24994659260841701"/>
      </right>
      <top style="thin">
        <color indexed="64"/>
      </top>
      <bottom style="thin">
        <color indexed="64"/>
      </bottom>
      <diagonal/>
    </border>
    <border>
      <left style="thin">
        <color indexed="64"/>
      </left>
      <right style="thick">
        <color theme="4" tint="-0.24994659260841701"/>
      </right>
      <top style="thin">
        <color indexed="64"/>
      </top>
      <bottom style="thick">
        <color theme="4" tint="-0.24994659260841701"/>
      </bottom>
      <diagonal/>
    </border>
    <border>
      <left style="thin">
        <color indexed="64"/>
      </left>
      <right style="thin">
        <color indexed="64"/>
      </right>
      <top style="thick">
        <color theme="4" tint="-0.24994659260841701"/>
      </top>
      <bottom style="thin">
        <color indexed="64"/>
      </bottom>
      <diagonal/>
    </border>
    <border>
      <left style="thin">
        <color indexed="64"/>
      </left>
      <right style="thin">
        <color indexed="64"/>
      </right>
      <top style="thin">
        <color indexed="64"/>
      </top>
      <bottom style="thick">
        <color theme="4" tint="-0.24994659260841701"/>
      </bottom>
      <diagonal/>
    </border>
    <border>
      <left style="thick">
        <color theme="4" tint="-0.24994659260841701"/>
      </left>
      <right style="thin">
        <color indexed="64"/>
      </right>
      <top style="thick">
        <color theme="4" tint="-0.24994659260841701"/>
      </top>
      <bottom/>
      <diagonal/>
    </border>
    <border>
      <left style="thick">
        <color theme="4" tint="-0.24994659260841701"/>
      </left>
      <right style="thin">
        <color indexed="64"/>
      </right>
      <top/>
      <bottom/>
      <diagonal/>
    </border>
    <border>
      <left style="thick">
        <color theme="4" tint="-0.24994659260841701"/>
      </left>
      <right style="thin">
        <color indexed="64"/>
      </right>
      <top/>
      <bottom style="thick">
        <color theme="4" tint="-0.24994659260841701"/>
      </bottom>
      <diagonal/>
    </border>
    <border>
      <left style="thin">
        <color indexed="64"/>
      </left>
      <right style="medium">
        <color indexed="64"/>
      </right>
      <top/>
      <bottom style="medium">
        <color indexed="64"/>
      </bottom>
      <diagonal/>
    </border>
    <border>
      <left style="thick">
        <color rgb="FF0070C0"/>
      </left>
      <right style="thin">
        <color indexed="64"/>
      </right>
      <top style="thick">
        <color rgb="FF0070C0"/>
      </top>
      <bottom/>
      <diagonal/>
    </border>
    <border>
      <left style="thin">
        <color indexed="64"/>
      </left>
      <right style="thin">
        <color indexed="64"/>
      </right>
      <top style="thick">
        <color rgb="FF0070C0"/>
      </top>
      <bottom style="thin">
        <color indexed="64"/>
      </bottom>
      <diagonal/>
    </border>
    <border>
      <left style="thin">
        <color indexed="64"/>
      </left>
      <right style="thick">
        <color rgb="FF0070C0"/>
      </right>
      <top style="thick">
        <color rgb="FF0070C0"/>
      </top>
      <bottom style="thin">
        <color indexed="64"/>
      </bottom>
      <diagonal/>
    </border>
    <border>
      <left style="thick">
        <color rgb="FF0070C0"/>
      </left>
      <right style="thin">
        <color indexed="64"/>
      </right>
      <top/>
      <bottom/>
      <diagonal/>
    </border>
    <border>
      <left style="thin">
        <color indexed="64"/>
      </left>
      <right style="thick">
        <color rgb="FF0070C0"/>
      </right>
      <top style="thin">
        <color indexed="64"/>
      </top>
      <bottom style="thin">
        <color indexed="64"/>
      </bottom>
      <diagonal/>
    </border>
    <border>
      <left style="thick">
        <color rgb="FF0070C0"/>
      </left>
      <right style="thin">
        <color indexed="64"/>
      </right>
      <top/>
      <bottom style="thick">
        <color rgb="FF0070C0"/>
      </bottom>
      <diagonal/>
    </border>
    <border>
      <left style="thin">
        <color indexed="64"/>
      </left>
      <right style="thin">
        <color indexed="64"/>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style="thick">
        <color rgb="FF0070C0"/>
      </left>
      <right/>
      <top style="thick">
        <color rgb="FF0070C0"/>
      </top>
      <bottom style="thin">
        <color indexed="64"/>
      </bottom>
      <diagonal/>
    </border>
    <border>
      <left style="medium">
        <color indexed="64"/>
      </left>
      <right style="medium">
        <color indexed="64"/>
      </right>
      <top style="thick">
        <color rgb="FF0070C0"/>
      </top>
      <bottom style="thin">
        <color indexed="64"/>
      </bottom>
      <diagonal/>
    </border>
    <border>
      <left style="medium">
        <color indexed="64"/>
      </left>
      <right/>
      <top style="thick">
        <color rgb="FF0070C0"/>
      </top>
      <bottom style="thin">
        <color indexed="64"/>
      </bottom>
      <diagonal/>
    </border>
    <border>
      <left/>
      <right style="medium">
        <color indexed="64"/>
      </right>
      <top style="thick">
        <color rgb="FF0070C0"/>
      </top>
      <bottom style="thin">
        <color indexed="64"/>
      </bottom>
      <diagonal/>
    </border>
    <border>
      <left/>
      <right/>
      <top style="thick">
        <color rgb="FF0070C0"/>
      </top>
      <bottom style="thin">
        <color indexed="64"/>
      </bottom>
      <diagonal/>
    </border>
    <border>
      <left/>
      <right style="thick">
        <color rgb="FF0070C0"/>
      </right>
      <top style="thick">
        <color rgb="FF0070C0"/>
      </top>
      <bottom style="thin">
        <color indexed="64"/>
      </bottom>
      <diagonal/>
    </border>
    <border>
      <left style="thick">
        <color rgb="FF0070C0"/>
      </left>
      <right/>
      <top style="thin">
        <color indexed="64"/>
      </top>
      <bottom style="thin">
        <color indexed="64"/>
      </bottom>
      <diagonal/>
    </border>
    <border>
      <left style="thin">
        <color indexed="64"/>
      </left>
      <right style="thick">
        <color rgb="FF0070C0"/>
      </right>
      <top style="thin">
        <color indexed="64"/>
      </top>
      <bottom/>
      <diagonal/>
    </border>
    <border>
      <left style="thin">
        <color indexed="64"/>
      </left>
      <right style="thick">
        <color rgb="FF0070C0"/>
      </right>
      <top style="medium">
        <color indexed="64"/>
      </top>
      <bottom style="thin">
        <color indexed="64"/>
      </bottom>
      <diagonal/>
    </border>
    <border>
      <left style="thick">
        <color rgb="FF0070C0"/>
      </left>
      <right/>
      <top style="thin">
        <color indexed="64"/>
      </top>
      <bottom/>
      <diagonal/>
    </border>
    <border>
      <left style="thick">
        <color rgb="FF0070C0"/>
      </left>
      <right/>
      <top style="thin">
        <color indexed="64"/>
      </top>
      <bottom style="thick">
        <color rgb="FF0070C0"/>
      </bottom>
      <diagonal/>
    </border>
    <border>
      <left style="medium">
        <color indexed="64"/>
      </left>
      <right/>
      <top/>
      <bottom style="thick">
        <color rgb="FF0070C0"/>
      </bottom>
      <diagonal/>
    </border>
    <border>
      <left style="medium">
        <color indexed="64"/>
      </left>
      <right style="thin">
        <color indexed="64"/>
      </right>
      <top/>
      <bottom style="thick">
        <color rgb="FF0070C0"/>
      </bottom>
      <diagonal/>
    </border>
    <border>
      <left style="thin">
        <color indexed="64"/>
      </left>
      <right style="medium">
        <color indexed="64"/>
      </right>
      <top/>
      <bottom style="thick">
        <color rgb="FF0070C0"/>
      </bottom>
      <diagonal/>
    </border>
    <border>
      <left style="thin">
        <color indexed="64"/>
      </left>
      <right/>
      <top style="thin">
        <color indexed="64"/>
      </top>
      <bottom style="thick">
        <color rgb="FF0070C0"/>
      </bottom>
      <diagonal/>
    </border>
    <border>
      <left style="thin">
        <color indexed="64"/>
      </left>
      <right style="medium">
        <color indexed="64"/>
      </right>
      <top style="thin">
        <color indexed="64"/>
      </top>
      <bottom style="thick">
        <color rgb="FF0070C0"/>
      </bottom>
      <diagonal/>
    </border>
    <border>
      <left style="thick">
        <color rgb="FF0070C0"/>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ck">
        <color rgb="FF0070C0"/>
      </left>
      <right/>
      <top/>
      <bottom style="thick">
        <color rgb="FF0070C0"/>
      </bottom>
      <diagonal/>
    </border>
    <border>
      <left/>
      <right style="thick">
        <color rgb="FF0070C0"/>
      </right>
      <top/>
      <bottom style="thick">
        <color rgb="FF0070C0"/>
      </bottom>
      <diagonal/>
    </border>
    <border>
      <left style="thin">
        <color indexed="64"/>
      </left>
      <right style="thick">
        <color theme="4" tint="-0.24994659260841701"/>
      </right>
      <top style="thick">
        <color theme="4" tint="-0.24994659260841701"/>
      </top>
      <bottom style="thin">
        <color indexed="64"/>
      </bottom>
      <diagonal/>
    </border>
    <border>
      <left style="thick">
        <color rgb="FF0070C0"/>
      </left>
      <right style="thin">
        <color indexed="64"/>
      </right>
      <top style="thick">
        <color rgb="FF0070C0"/>
      </top>
      <bottom style="thin">
        <color indexed="64"/>
      </bottom>
      <diagonal/>
    </border>
    <border>
      <left style="thick">
        <color rgb="FF0070C0"/>
      </left>
      <right style="thin">
        <color indexed="64"/>
      </right>
      <top style="thin">
        <color indexed="64"/>
      </top>
      <bottom style="thin">
        <color indexed="64"/>
      </bottom>
      <diagonal/>
    </border>
    <border>
      <left style="thick">
        <color rgb="FF0070C0"/>
      </left>
      <right style="thin">
        <color indexed="64"/>
      </right>
      <top style="thin">
        <color indexed="64"/>
      </top>
      <bottom style="thick">
        <color rgb="FF0070C0"/>
      </bottom>
      <diagonal/>
    </border>
    <border>
      <left style="thin">
        <color indexed="64"/>
      </left>
      <right style="thin">
        <color indexed="64"/>
      </right>
      <top/>
      <bottom style="thick">
        <color rgb="FF0070C0"/>
      </bottom>
      <diagonal/>
    </border>
  </borders>
  <cellStyleXfs count="3">
    <xf numFmtId="0" fontId="0" fillId="0" borderId="0"/>
    <xf numFmtId="9" fontId="1" fillId="0" borderId="0" applyFont="0" applyFill="0" applyBorder="0" applyAlignment="0" applyProtection="0"/>
    <xf numFmtId="0" fontId="1" fillId="2" borderId="1">
      <alignment vertical="center"/>
      <protection locked="0"/>
    </xf>
  </cellStyleXfs>
  <cellXfs count="210">
    <xf numFmtId="0" fontId="0" fillId="0" borderId="0" xfId="0"/>
    <xf numFmtId="0" fontId="0" fillId="0" borderId="1" xfId="0" applyBorder="1" applyAlignment="1">
      <alignment vertical="center"/>
    </xf>
    <xf numFmtId="0" fontId="0" fillId="3" borderId="0" xfId="0" applyFill="1"/>
    <xf numFmtId="0" fontId="0" fillId="3" borderId="0" xfId="0"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center" vertical="center"/>
    </xf>
    <xf numFmtId="0" fontId="0" fillId="3" borderId="7" xfId="0" applyFill="1" applyBorder="1" applyAlignment="1">
      <alignment vertical="center"/>
    </xf>
    <xf numFmtId="0" fontId="4" fillId="3" borderId="0" xfId="0" applyFont="1" applyFill="1" applyAlignment="1">
      <alignment horizontal="right"/>
    </xf>
    <xf numFmtId="0" fontId="5" fillId="3" borderId="0" xfId="0" applyFont="1" applyFill="1" applyAlignment="1">
      <alignment horizontal="center"/>
    </xf>
    <xf numFmtId="0" fontId="2" fillId="3" borderId="0" xfId="0" applyFont="1" applyFill="1" applyBorder="1" applyAlignment="1">
      <alignment horizontal="center" vertical="center"/>
    </xf>
    <xf numFmtId="0" fontId="2" fillId="3" borderId="0" xfId="0" applyFont="1" applyFill="1" applyBorder="1" applyAlignment="1">
      <alignment vertical="center"/>
    </xf>
    <xf numFmtId="0" fontId="0" fillId="3" borderId="0" xfId="0" applyFill="1" applyBorder="1"/>
    <xf numFmtId="0" fontId="0" fillId="3" borderId="10" xfId="0" applyFill="1" applyBorder="1" applyAlignment="1">
      <alignment horizontal="center" vertical="center"/>
    </xf>
    <xf numFmtId="0" fontId="0" fillId="3" borderId="8" xfId="0" applyFill="1" applyBorder="1" applyAlignment="1">
      <alignment horizontal="center" vertical="center"/>
    </xf>
    <xf numFmtId="0" fontId="0" fillId="3" borderId="24" xfId="0" applyFill="1" applyBorder="1" applyAlignment="1">
      <alignment horizontal="center" vertical="center"/>
    </xf>
    <xf numFmtId="2" fontId="0" fillId="3" borderId="0" xfId="0" applyNumberFormat="1" applyFill="1"/>
    <xf numFmtId="0" fontId="2" fillId="3" borderId="0" xfId="0" applyFont="1" applyFill="1"/>
    <xf numFmtId="0" fontId="0" fillId="3" borderId="0" xfId="0" applyFill="1" applyProtection="1"/>
    <xf numFmtId="165" fontId="0" fillId="3" borderId="0" xfId="0" applyNumberFormat="1" applyFill="1" applyProtection="1"/>
    <xf numFmtId="0" fontId="0" fillId="0" borderId="1" xfId="0" applyBorder="1" applyAlignment="1" applyProtection="1">
      <alignment horizontal="center" vertical="center"/>
    </xf>
    <xf numFmtId="0" fontId="0" fillId="3" borderId="0" xfId="0" applyFill="1" applyBorder="1" applyAlignment="1">
      <alignment horizontal="center" vertical="center" wrapText="1"/>
    </xf>
    <xf numFmtId="0" fontId="0" fillId="3" borderId="0" xfId="0" applyFill="1" applyBorder="1" applyAlignment="1">
      <alignment horizontal="center" vertical="center" wrapText="1"/>
    </xf>
    <xf numFmtId="0" fontId="0" fillId="0" borderId="0" xfId="0" applyFill="1"/>
    <xf numFmtId="0" fontId="0" fillId="3" borderId="0" xfId="0" applyFill="1" applyBorder="1" applyAlignment="1">
      <alignment horizontal="center" vertical="center" wrapText="1"/>
    </xf>
    <xf numFmtId="0" fontId="0" fillId="3" borderId="0" xfId="0" applyFill="1" applyBorder="1" applyAlignment="1">
      <alignment horizontal="center" vertical="center" wrapText="1"/>
    </xf>
    <xf numFmtId="0" fontId="0" fillId="1" borderId="1" xfId="0" applyFill="1" applyBorder="1" applyAlignment="1" applyProtection="1">
      <alignment horizontal="center" vertical="center" wrapText="1"/>
      <protection locked="0"/>
    </xf>
    <xf numFmtId="0" fontId="0" fillId="2" borderId="1" xfId="0"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0" fillId="2" borderId="30" xfId="0" applyFill="1" applyBorder="1" applyAlignment="1">
      <alignment horizontal="center" vertical="center"/>
    </xf>
    <xf numFmtId="164" fontId="0" fillId="3" borderId="10" xfId="0" applyNumberFormat="1" applyFill="1" applyBorder="1" applyAlignment="1">
      <alignment horizontal="center" vertical="center"/>
    </xf>
    <xf numFmtId="164" fontId="0" fillId="2" borderId="13" xfId="0" applyNumberFormat="1" applyFill="1" applyBorder="1" applyAlignment="1" applyProtection="1">
      <alignment horizontal="center" vertical="center"/>
      <protection locked="0"/>
    </xf>
    <xf numFmtId="164" fontId="0" fillId="3" borderId="24" xfId="0" applyNumberFormat="1" applyFill="1" applyBorder="1" applyAlignment="1">
      <alignment horizontal="center" vertical="center"/>
    </xf>
    <xf numFmtId="164" fontId="0" fillId="2" borderId="5" xfId="0" applyNumberFormat="1" applyFill="1" applyBorder="1" applyAlignment="1" applyProtection="1">
      <alignment horizontal="center" vertical="center"/>
      <protection locked="0"/>
    </xf>
    <xf numFmtId="164" fontId="0" fillId="3" borderId="17" xfId="0" applyNumberFormat="1" applyFill="1" applyBorder="1" applyAlignment="1">
      <alignment horizontal="center" vertical="center"/>
    </xf>
    <xf numFmtId="164" fontId="0" fillId="0" borderId="16" xfId="0" applyNumberFormat="1" applyBorder="1" applyAlignment="1">
      <alignment horizontal="center" vertical="center"/>
    </xf>
    <xf numFmtId="164" fontId="0" fillId="3" borderId="12" xfId="0" applyNumberFormat="1" applyFill="1" applyBorder="1" applyAlignment="1">
      <alignment horizontal="center" vertical="center"/>
    </xf>
    <xf numFmtId="164" fontId="0" fillId="2" borderId="9" xfId="0" applyNumberFormat="1" applyFill="1" applyBorder="1" applyAlignment="1" applyProtection="1">
      <alignment horizontal="center" vertical="center"/>
      <protection locked="0"/>
    </xf>
    <xf numFmtId="164" fontId="0" fillId="2" borderId="20" xfId="0" applyNumberFormat="1" applyFill="1" applyBorder="1" applyAlignment="1" applyProtection="1">
      <alignment horizontal="center" vertical="center"/>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5" borderId="1" xfId="0" applyNumberFormat="1" applyFill="1" applyBorder="1" applyAlignment="1" applyProtection="1">
      <alignment horizontal="center" vertical="center"/>
      <protection locked="0"/>
    </xf>
    <xf numFmtId="0" fontId="0" fillId="0" borderId="30" xfId="0" applyBorder="1" applyAlignment="1">
      <alignment horizontal="center" vertical="center"/>
    </xf>
    <xf numFmtId="164" fontId="0" fillId="0" borderId="1" xfId="0" applyNumberFormat="1" applyBorder="1" applyAlignment="1" applyProtection="1">
      <alignment horizontal="center" vertical="center"/>
    </xf>
    <xf numFmtId="0" fontId="0" fillId="3" borderId="0" xfId="0" applyFill="1" applyAlignment="1">
      <alignment horizontal="right"/>
    </xf>
    <xf numFmtId="0" fontId="0" fillId="3" borderId="0" xfId="0" applyFill="1" applyBorder="1" applyAlignment="1">
      <alignment horizontal="right" vertical="center"/>
    </xf>
    <xf numFmtId="0" fontId="1" fillId="3" borderId="0" xfId="2" applyFill="1" applyBorder="1" applyAlignment="1">
      <alignment horizontal="center" vertical="center"/>
      <protection locked="0"/>
    </xf>
    <xf numFmtId="0" fontId="0" fillId="3" borderId="0" xfId="2" applyFont="1" applyFill="1" applyBorder="1" applyAlignment="1">
      <alignment horizontal="center" vertical="center"/>
      <protection locked="0"/>
    </xf>
    <xf numFmtId="164" fontId="1" fillId="2" borderId="1" xfId="2" applyNumberFormat="1" applyBorder="1" applyAlignment="1">
      <alignment horizontal="center" vertical="center"/>
      <protection locked="0"/>
    </xf>
    <xf numFmtId="164" fontId="0" fillId="0" borderId="1" xfId="0" applyNumberFormat="1" applyBorder="1" applyAlignment="1">
      <alignment horizontal="center"/>
    </xf>
    <xf numFmtId="164" fontId="0" fillId="0" borderId="1" xfId="0" applyNumberFormat="1" applyBorder="1" applyAlignment="1" applyProtection="1">
      <alignment horizontal="center" vertical="center"/>
      <protection hidden="1"/>
    </xf>
    <xf numFmtId="164" fontId="0" fillId="5" borderId="1" xfId="0" applyNumberFormat="1" applyFill="1" applyBorder="1" applyAlignment="1" applyProtection="1">
      <alignment horizontal="center"/>
      <protection locked="0"/>
    </xf>
    <xf numFmtId="164" fontId="0" fillId="2" borderId="1" xfId="2" applyNumberFormat="1" applyFont="1" applyBorder="1" applyAlignment="1">
      <alignment horizontal="center" vertical="center"/>
      <protection locked="0"/>
    </xf>
    <xf numFmtId="164" fontId="0" fillId="2" borderId="1" xfId="0" applyNumberFormat="1" applyFill="1" applyBorder="1" applyAlignment="1" applyProtection="1">
      <alignment horizontal="center" vertical="center"/>
      <protection locked="0"/>
    </xf>
    <xf numFmtId="164" fontId="1" fillId="2" borderId="1" xfId="2" applyNumberFormat="1" applyBorder="1" applyAlignment="1" applyProtection="1">
      <alignment horizontal="center" vertical="center"/>
      <protection locked="0"/>
    </xf>
    <xf numFmtId="164" fontId="0" fillId="0" borderId="1" xfId="0" applyNumberFormat="1" applyFill="1" applyBorder="1" applyAlignment="1">
      <alignment horizontal="center"/>
    </xf>
    <xf numFmtId="0" fontId="0" fillId="0" borderId="36" xfId="0" applyBorder="1" applyAlignment="1">
      <alignment horizontal="center" vertical="center"/>
    </xf>
    <xf numFmtId="164" fontId="0" fillId="0" borderId="36" xfId="0" applyNumberFormat="1" applyBorder="1" applyAlignment="1" applyProtection="1">
      <alignment horizontal="center" vertical="center"/>
      <protection hidden="1"/>
    </xf>
    <xf numFmtId="165" fontId="0" fillId="0" borderId="39" xfId="1" applyNumberFormat="1" applyFont="1" applyBorder="1" applyAlignment="1">
      <alignment horizontal="center"/>
    </xf>
    <xf numFmtId="0" fontId="0" fillId="0" borderId="41" xfId="0" applyBorder="1" applyAlignment="1">
      <alignment horizontal="center" vertical="center" wrapText="1"/>
    </xf>
    <xf numFmtId="0" fontId="0" fillId="2" borderId="41" xfId="0" applyFill="1" applyBorder="1" applyAlignment="1">
      <alignment horizontal="center" vertical="center" wrapText="1"/>
    </xf>
    <xf numFmtId="164" fontId="1" fillId="2" borderId="41" xfId="2" applyNumberFormat="1" applyBorder="1" applyAlignment="1">
      <alignment horizontal="center" vertical="center"/>
      <protection locked="0"/>
    </xf>
    <xf numFmtId="164" fontId="0" fillId="0" borderId="41" xfId="0" applyNumberFormat="1" applyFill="1" applyBorder="1" applyAlignment="1">
      <alignment horizontal="center"/>
    </xf>
    <xf numFmtId="164" fontId="0" fillId="0" borderId="41" xfId="0" applyNumberFormat="1" applyBorder="1" applyAlignment="1">
      <alignment horizontal="center" vertical="center"/>
    </xf>
    <xf numFmtId="165" fontId="0" fillId="0" borderId="42" xfId="1" applyNumberFormat="1" applyFont="1" applyBorder="1" applyAlignment="1">
      <alignment horizontal="center"/>
    </xf>
    <xf numFmtId="10" fontId="0" fillId="0" borderId="39" xfId="1" applyNumberFormat="1" applyFont="1" applyBorder="1" applyAlignment="1">
      <alignment horizontal="center"/>
    </xf>
    <xf numFmtId="10" fontId="0" fillId="0" borderId="39" xfId="1" applyNumberFormat="1" applyFont="1" applyBorder="1" applyAlignment="1" applyProtection="1">
      <alignment horizontal="center"/>
    </xf>
    <xf numFmtId="0" fontId="0" fillId="0" borderId="41" xfId="0" applyBorder="1" applyAlignment="1">
      <alignment horizontal="center" vertical="center"/>
    </xf>
    <xf numFmtId="0" fontId="0" fillId="2" borderId="41" xfId="0" applyFill="1" applyBorder="1" applyAlignment="1">
      <alignment horizontal="center" vertical="center"/>
    </xf>
    <xf numFmtId="164" fontId="0" fillId="0" borderId="41" xfId="0" applyNumberFormat="1" applyBorder="1" applyAlignment="1">
      <alignment horizontal="center"/>
    </xf>
    <xf numFmtId="10" fontId="0" fillId="0" borderId="42" xfId="1" applyNumberFormat="1" applyFont="1" applyBorder="1" applyAlignment="1" applyProtection="1">
      <alignment horizontal="center"/>
    </xf>
    <xf numFmtId="0" fontId="4" fillId="3" borderId="43" xfId="0" applyFont="1" applyFill="1" applyBorder="1" applyAlignment="1">
      <alignment horizontal="center" vertical="center"/>
    </xf>
    <xf numFmtId="0" fontId="4" fillId="3" borderId="44" xfId="0" applyFont="1" applyFill="1" applyBorder="1" applyAlignment="1">
      <alignment horizontal="center" vertical="center"/>
    </xf>
    <xf numFmtId="164" fontId="0" fillId="2" borderId="39" xfId="0" applyNumberFormat="1" applyFill="1" applyBorder="1" applyAlignment="1" applyProtection="1">
      <alignment horizontal="center" vertical="center"/>
      <protection locked="0"/>
    </xf>
    <xf numFmtId="164" fontId="0" fillId="0" borderId="50" xfId="0" applyNumberFormat="1" applyBorder="1" applyAlignment="1">
      <alignment horizontal="center" vertical="center"/>
    </xf>
    <xf numFmtId="164" fontId="0" fillId="2" borderId="51" xfId="0" applyNumberFormat="1" applyFill="1" applyBorder="1" applyAlignment="1" applyProtection="1">
      <alignment horizontal="center" vertical="center"/>
      <protection locked="0"/>
    </xf>
    <xf numFmtId="164" fontId="0" fillId="2" borderId="50" xfId="0" applyNumberFormat="1" applyFill="1" applyBorder="1" applyAlignment="1" applyProtection="1">
      <alignment horizontal="center" vertical="center"/>
      <protection locked="0"/>
    </xf>
    <xf numFmtId="0" fontId="0" fillId="3" borderId="57" xfId="0" applyFill="1" applyBorder="1" applyAlignment="1">
      <alignment horizontal="center" vertical="center"/>
    </xf>
    <xf numFmtId="164" fontId="0" fillId="0" borderId="58" xfId="0" applyNumberFormat="1" applyBorder="1" applyAlignment="1">
      <alignment horizontal="center" vertical="center"/>
    </xf>
    <xf numFmtId="164" fontId="0" fillId="3" borderId="57" xfId="0" applyNumberFormat="1" applyFill="1" applyBorder="1" applyAlignment="1">
      <alignment horizontal="center" vertical="center"/>
    </xf>
    <xf numFmtId="164" fontId="0" fillId="0" borderId="42" xfId="0" applyNumberFormat="1" applyBorder="1" applyAlignment="1">
      <alignment horizontal="center" vertical="center"/>
    </xf>
    <xf numFmtId="0" fontId="4" fillId="0" borderId="59" xfId="0" applyFont="1" applyBorder="1" applyAlignment="1">
      <alignment horizontal="right" vertical="center"/>
    </xf>
    <xf numFmtId="0" fontId="0" fillId="0" borderId="60" xfId="0" applyBorder="1" applyAlignment="1">
      <alignment horizontal="left" vertical="top"/>
    </xf>
    <xf numFmtId="0" fontId="4" fillId="0" borderId="61" xfId="0" applyFont="1" applyBorder="1" applyAlignment="1">
      <alignment horizontal="right" vertical="center"/>
    </xf>
    <xf numFmtId="0" fontId="0" fillId="0" borderId="62" xfId="0" applyBorder="1" applyAlignment="1">
      <alignment horizontal="left" vertical="top"/>
    </xf>
    <xf numFmtId="14" fontId="0" fillId="0" borderId="62" xfId="0" applyNumberFormat="1" applyBorder="1" applyAlignment="1">
      <alignment horizontal="left" vertical="top"/>
    </xf>
    <xf numFmtId="0" fontId="0" fillId="0" borderId="61" xfId="0" applyBorder="1" applyAlignment="1">
      <alignment horizontal="right" vertical="center"/>
    </xf>
    <xf numFmtId="1" fontId="0" fillId="0" borderId="62" xfId="0" applyNumberFormat="1" applyBorder="1" applyAlignment="1">
      <alignment horizontal="left" vertical="top"/>
    </xf>
    <xf numFmtId="164" fontId="0" fillId="0" borderId="62" xfId="0" applyNumberFormat="1" applyBorder="1" applyAlignment="1">
      <alignment horizontal="left" vertical="top"/>
    </xf>
    <xf numFmtId="0" fontId="0" fillId="0" borderId="63" xfId="0" applyBorder="1" applyAlignment="1">
      <alignment horizontal="right" vertical="center"/>
    </xf>
    <xf numFmtId="0" fontId="0" fillId="0" borderId="64" xfId="0" applyBorder="1" applyAlignment="1">
      <alignment horizontal="left" vertical="top"/>
    </xf>
    <xf numFmtId="165" fontId="0" fillId="0" borderId="39" xfId="1" applyNumberFormat="1" applyFont="1" applyBorder="1" applyAlignment="1" applyProtection="1">
      <alignment horizontal="center"/>
    </xf>
    <xf numFmtId="164" fontId="0" fillId="2" borderId="41" xfId="0" applyNumberFormat="1" applyFill="1" applyBorder="1" applyAlignment="1" applyProtection="1">
      <alignment horizontal="center" vertical="center"/>
      <protection locked="0"/>
    </xf>
    <xf numFmtId="165" fontId="0" fillId="0" borderId="42" xfId="1" applyNumberFormat="1" applyFont="1" applyBorder="1" applyAlignment="1" applyProtection="1">
      <alignment horizontal="center"/>
    </xf>
    <xf numFmtId="165" fontId="0" fillId="0" borderId="27" xfId="1" applyNumberFormat="1" applyFont="1" applyBorder="1" applyAlignment="1" applyProtection="1">
      <alignment horizontal="center"/>
    </xf>
    <xf numFmtId="164" fontId="1" fillId="2" borderId="30" xfId="2" applyNumberFormat="1" applyBorder="1" applyAlignment="1" applyProtection="1">
      <alignment horizontal="center" vertical="center"/>
      <protection locked="0"/>
    </xf>
    <xf numFmtId="165" fontId="0" fillId="0" borderId="28" xfId="1" applyNumberFormat="1" applyFont="1" applyBorder="1" applyAlignment="1" applyProtection="1">
      <alignment horizontal="center"/>
    </xf>
    <xf numFmtId="165" fontId="0" fillId="0" borderId="39" xfId="1" applyNumberFormat="1" applyFont="1" applyBorder="1" applyAlignment="1" applyProtection="1">
      <alignment horizontal="center" vertical="center"/>
    </xf>
    <xf numFmtId="164" fontId="1" fillId="2" borderId="41" xfId="2" applyNumberFormat="1" applyBorder="1" applyAlignment="1" applyProtection="1">
      <alignment horizontal="center" vertical="center"/>
      <protection locked="0"/>
    </xf>
    <xf numFmtId="165" fontId="0" fillId="0" borderId="42" xfId="1" applyNumberFormat="1" applyFont="1" applyBorder="1" applyAlignment="1" applyProtection="1">
      <alignment horizontal="center" vertical="center"/>
    </xf>
    <xf numFmtId="0" fontId="0" fillId="0" borderId="4" xfId="0" applyBorder="1"/>
    <xf numFmtId="0" fontId="0" fillId="0" borderId="1" xfId="0" applyBorder="1" applyAlignment="1">
      <alignment horizontal="center" vertical="center"/>
    </xf>
    <xf numFmtId="0" fontId="0" fillId="2" borderId="1" xfId="0" applyFill="1" applyBorder="1" applyAlignment="1">
      <alignment horizontal="center" vertical="center" wrapText="1"/>
    </xf>
    <xf numFmtId="0" fontId="0" fillId="2" borderId="41" xfId="0" applyFill="1" applyBorder="1" applyAlignment="1">
      <alignment horizontal="center" vertical="center" wrapText="1"/>
    </xf>
    <xf numFmtId="0" fontId="0" fillId="0" borderId="41" xfId="0" applyBorder="1" applyAlignment="1">
      <alignment horizontal="center" vertical="center"/>
    </xf>
    <xf numFmtId="164" fontId="0" fillId="2" borderId="1" xfId="0" applyNumberFormat="1" applyFill="1" applyBorder="1" applyAlignment="1" applyProtection="1">
      <alignment horizontal="center" vertical="center"/>
      <protection locked="0"/>
    </xf>
    <xf numFmtId="164" fontId="0" fillId="2" borderId="41" xfId="0" applyNumberFormat="1" applyFill="1" applyBorder="1" applyAlignment="1" applyProtection="1">
      <alignment horizontal="center" vertical="center"/>
      <protection locked="0"/>
    </xf>
    <xf numFmtId="0" fontId="5" fillId="3" borderId="0" xfId="0" applyFont="1" applyFill="1" applyAlignment="1">
      <alignment horizontal="center"/>
    </xf>
    <xf numFmtId="0" fontId="0" fillId="3" borderId="0" xfId="0" applyFill="1" applyAlignment="1">
      <alignment horizontal="left" wrapText="1"/>
    </xf>
    <xf numFmtId="0" fontId="4" fillId="3" borderId="0" xfId="0" applyFont="1" applyFill="1" applyAlignment="1">
      <alignment horizontal="center" vertical="center"/>
    </xf>
    <xf numFmtId="0" fontId="2" fillId="3" borderId="49"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3" xfId="0" applyFont="1"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3" borderId="12" xfId="0" applyFill="1" applyBorder="1" applyAlignment="1">
      <alignment horizontal="center" vertical="center"/>
    </xf>
    <xf numFmtId="0" fontId="0" fillId="3" borderId="17" xfId="0" applyFill="1" applyBorder="1" applyAlignment="1">
      <alignment horizontal="center" vertical="center"/>
    </xf>
    <xf numFmtId="0" fontId="0" fillId="3" borderId="23" xfId="0" applyFill="1" applyBorder="1" applyAlignment="1">
      <alignment horizontal="center" vertical="center"/>
    </xf>
    <xf numFmtId="0" fontId="0" fillId="3" borderId="25" xfId="0" applyFill="1" applyBorder="1" applyAlignment="1">
      <alignment horizontal="center" vertical="center"/>
    </xf>
    <xf numFmtId="0" fontId="0" fillId="3" borderId="54" xfId="0" applyFill="1" applyBorder="1" applyAlignment="1">
      <alignment horizontal="center" vertical="center"/>
    </xf>
    <xf numFmtId="0" fontId="0" fillId="3" borderId="14" xfId="0" applyFill="1" applyBorder="1" applyAlignment="1">
      <alignment horizontal="center" vertical="center"/>
    </xf>
    <xf numFmtId="0" fontId="0" fillId="3" borderId="22" xfId="0" applyFill="1" applyBorder="1" applyAlignment="1">
      <alignment horizontal="center" vertical="center"/>
    </xf>
    <xf numFmtId="0" fontId="0" fillId="3" borderId="55" xfId="0" applyFill="1" applyBorder="1" applyAlignment="1">
      <alignment horizontal="center" vertical="center"/>
    </xf>
    <xf numFmtId="164" fontId="0" fillId="2" borderId="26" xfId="0" applyNumberFormat="1" applyFill="1" applyBorder="1" applyAlignment="1" applyProtection="1">
      <alignment horizontal="center" vertical="center"/>
      <protection locked="0"/>
    </xf>
    <xf numFmtId="164" fontId="0" fillId="2" borderId="21" xfId="0" applyNumberFormat="1" applyFill="1" applyBorder="1" applyAlignment="1" applyProtection="1">
      <alignment horizontal="center" vertical="center"/>
      <protection locked="0"/>
    </xf>
    <xf numFmtId="164" fontId="0" fillId="2" borderId="56" xfId="0" applyNumberFormat="1" applyFill="1" applyBorder="1" applyAlignment="1" applyProtection="1">
      <alignment horizontal="center" vertical="center"/>
      <protection locked="0"/>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8" xfId="0" applyFont="1" applyFill="1" applyBorder="1" applyAlignment="1">
      <alignment horizontal="center" vertical="center"/>
    </xf>
    <xf numFmtId="164" fontId="0" fillId="2" borderId="20" xfId="0" applyNumberFormat="1" applyFill="1" applyBorder="1" applyAlignment="1" applyProtection="1">
      <alignment horizontal="center" vertical="center"/>
      <protection locked="0"/>
    </xf>
    <xf numFmtId="164" fontId="0" fillId="2" borderId="34" xfId="0" applyNumberFormat="1" applyFill="1" applyBorder="1" applyAlignment="1" applyProtection="1">
      <alignment horizontal="center" vertical="center"/>
      <protection locked="0"/>
    </xf>
    <xf numFmtId="0" fontId="0" fillId="3" borderId="0" xfId="0" applyFill="1" applyAlignment="1">
      <alignment horizontal="center"/>
    </xf>
    <xf numFmtId="0" fontId="4" fillId="0" borderId="3" xfId="0" applyFont="1" applyBorder="1" applyAlignment="1">
      <alignment horizontal="center" vertical="center"/>
    </xf>
    <xf numFmtId="0" fontId="4" fillId="0" borderId="0" xfId="0" applyFont="1" applyAlignment="1">
      <alignment horizontal="center" vertical="center"/>
    </xf>
    <xf numFmtId="0" fontId="0" fillId="0" borderId="16"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wrapText="1"/>
    </xf>
    <xf numFmtId="0" fontId="4" fillId="4" borderId="35" xfId="0" applyFont="1" applyFill="1" applyBorder="1" applyAlignment="1">
      <alignment horizontal="center" vertical="center" textRotation="90"/>
    </xf>
    <xf numFmtId="0" fontId="4" fillId="4" borderId="38" xfId="0" applyFont="1" applyFill="1" applyBorder="1" applyAlignment="1">
      <alignment horizontal="center" vertical="center" textRotation="90"/>
    </xf>
    <xf numFmtId="0" fontId="4" fillId="4" borderId="40" xfId="0" applyFont="1" applyFill="1" applyBorder="1" applyAlignment="1">
      <alignment horizontal="center" vertical="center" textRotation="90"/>
    </xf>
    <xf numFmtId="0" fontId="0" fillId="3" borderId="1" xfId="0" applyFill="1" applyBorder="1" applyAlignment="1">
      <alignment horizontal="center" vertical="center" wrapText="1"/>
    </xf>
    <xf numFmtId="0" fontId="0" fillId="0" borderId="36" xfId="0" applyBorder="1" applyAlignment="1">
      <alignment horizontal="center" vertical="center" wrapText="1"/>
    </xf>
    <xf numFmtId="0" fontId="0" fillId="0" borderId="1"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9" xfId="0" applyBorder="1" applyAlignment="1">
      <alignment horizontal="center" vertical="center"/>
    </xf>
    <xf numFmtId="0" fontId="0" fillId="3" borderId="0" xfId="0" applyFill="1" applyAlignment="1">
      <alignment horizontal="center" vertical="center" wrapText="1"/>
    </xf>
    <xf numFmtId="164" fontId="0" fillId="0" borderId="29" xfId="0" applyNumberFormat="1" applyBorder="1" applyAlignment="1" applyProtection="1">
      <alignment horizontal="center" vertical="center"/>
    </xf>
    <xf numFmtId="164" fontId="0" fillId="0" borderId="1" xfId="0" applyNumberFormat="1" applyBorder="1" applyAlignment="1" applyProtection="1">
      <alignment horizontal="center" vertical="center"/>
    </xf>
    <xf numFmtId="164" fontId="0" fillId="0" borderId="30" xfId="0" applyNumberFormat="1" applyBorder="1" applyAlignment="1" applyProtection="1">
      <alignment horizontal="center" vertical="center"/>
    </xf>
    <xf numFmtId="164" fontId="0" fillId="5" borderId="1" xfId="0" applyNumberFormat="1" applyFill="1" applyBorder="1" applyAlignment="1" applyProtection="1">
      <alignment horizontal="center" vertical="center"/>
      <protection locked="0"/>
    </xf>
    <xf numFmtId="0" fontId="0" fillId="0" borderId="29" xfId="0" applyBorder="1" applyAlignment="1">
      <alignment horizontal="center" vertical="center"/>
    </xf>
    <xf numFmtId="0" fontId="0" fillId="0" borderId="29" xfId="0" applyFont="1" applyBorder="1" applyAlignment="1">
      <alignment horizontal="center" vertical="center" wrapText="1"/>
    </xf>
    <xf numFmtId="0" fontId="0" fillId="0" borderId="1" xfId="0" applyFont="1" applyBorder="1" applyAlignment="1">
      <alignment horizontal="center" vertical="center" wrapText="1"/>
    </xf>
    <xf numFmtId="164" fontId="0" fillId="0" borderId="1" xfId="0" applyNumberFormat="1" applyFill="1" applyBorder="1" applyAlignment="1" applyProtection="1">
      <alignment horizontal="center" vertical="center"/>
    </xf>
    <xf numFmtId="0" fontId="0" fillId="0" borderId="30" xfId="0" applyBorder="1" applyAlignment="1">
      <alignment horizontal="center" vertical="center"/>
    </xf>
    <xf numFmtId="0" fontId="4" fillId="0" borderId="0" xfId="0" applyFont="1" applyBorder="1" applyAlignment="1">
      <alignment horizontal="center" vertical="center"/>
    </xf>
    <xf numFmtId="0" fontId="0" fillId="0" borderId="1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4" xfId="0" applyBorder="1" applyAlignment="1">
      <alignment horizontal="left" vertical="center" wrapText="1" indent="1"/>
    </xf>
    <xf numFmtId="0" fontId="0" fillId="0" borderId="0" xfId="0" applyBorder="1" applyAlignment="1">
      <alignment horizontal="left" vertical="center" wrapText="1" indent="1"/>
    </xf>
    <xf numFmtId="0" fontId="0" fillId="0" borderId="11" xfId="0" applyBorder="1" applyAlignment="1">
      <alignment horizontal="left" vertical="center" wrapText="1" indent="1"/>
    </xf>
    <xf numFmtId="0" fontId="0" fillId="0" borderId="6" xfId="0" applyBorder="1" applyAlignment="1">
      <alignment horizontal="left" vertical="center" wrapText="1" indent="1"/>
    </xf>
    <xf numFmtId="0" fontId="0" fillId="0" borderId="3" xfId="0" applyBorder="1" applyAlignment="1">
      <alignment horizontal="left" vertical="center" wrapText="1" indent="1"/>
    </xf>
    <xf numFmtId="0" fontId="0" fillId="0" borderId="15" xfId="0" applyBorder="1" applyAlignment="1">
      <alignment horizontal="left" vertical="center" wrapText="1" indent="1"/>
    </xf>
    <xf numFmtId="0" fontId="0" fillId="0" borderId="36" xfId="0" applyFont="1" applyBorder="1" applyAlignment="1">
      <alignment horizontal="center" vertical="center" wrapText="1"/>
    </xf>
    <xf numFmtId="164" fontId="0" fillId="0" borderId="36" xfId="0" applyNumberFormat="1" applyBorder="1" applyAlignment="1" applyProtection="1">
      <alignment horizontal="center" vertical="center"/>
      <protection hidden="1"/>
    </xf>
    <xf numFmtId="164"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65" xfId="0" applyBorder="1" applyAlignment="1" applyProtection="1">
      <alignment horizontal="center" vertical="center"/>
    </xf>
    <xf numFmtId="0" fontId="0" fillId="0" borderId="27" xfId="0" applyBorder="1" applyAlignment="1" applyProtection="1">
      <alignment horizontal="center" vertical="center"/>
    </xf>
    <xf numFmtId="0" fontId="0" fillId="0" borderId="41" xfId="0" applyBorder="1" applyAlignment="1">
      <alignment horizontal="center" vertical="center" wrapText="1"/>
    </xf>
    <xf numFmtId="164" fontId="0" fillId="0" borderId="41" xfId="0" applyNumberFormat="1" applyBorder="1" applyAlignment="1">
      <alignment horizontal="center" vertical="center"/>
    </xf>
    <xf numFmtId="0" fontId="4" fillId="4" borderId="31" xfId="0" applyFont="1" applyFill="1" applyBorder="1" applyAlignment="1">
      <alignment horizontal="center" vertical="center" textRotation="90"/>
    </xf>
    <xf numFmtId="0" fontId="4" fillId="4" borderId="32" xfId="0" applyFont="1" applyFill="1" applyBorder="1" applyAlignment="1">
      <alignment horizontal="center" vertical="center" textRotation="90"/>
    </xf>
    <xf numFmtId="0" fontId="4" fillId="4" borderId="33" xfId="0" applyFont="1" applyFill="1" applyBorder="1" applyAlignment="1">
      <alignment horizontal="center" vertical="center" textRotation="90"/>
    </xf>
    <xf numFmtId="165" fontId="0" fillId="0" borderId="39" xfId="1" applyNumberFormat="1" applyFont="1" applyBorder="1" applyAlignment="1" applyProtection="1">
      <alignment horizontal="center" vertical="center"/>
    </xf>
    <xf numFmtId="165" fontId="0" fillId="0" borderId="42" xfId="1" applyNumberFormat="1" applyFont="1" applyBorder="1" applyAlignment="1" applyProtection="1">
      <alignment horizontal="center" vertical="center"/>
    </xf>
    <xf numFmtId="164" fontId="1" fillId="2" borderId="1" xfId="2" applyNumberFormat="1" applyBorder="1" applyAlignment="1" applyProtection="1">
      <alignment horizontal="center" vertical="center"/>
      <protection locked="0"/>
    </xf>
    <xf numFmtId="164" fontId="1" fillId="2" borderId="41" xfId="2" applyNumberFormat="1" applyBorder="1" applyAlignment="1" applyProtection="1">
      <alignment horizontal="center" vertical="center"/>
      <protection locked="0"/>
    </xf>
    <xf numFmtId="164" fontId="0" fillId="0" borderId="41" xfId="0" applyNumberFormat="1" applyBorder="1" applyAlignment="1" applyProtection="1">
      <alignment horizontal="center" vertical="center"/>
    </xf>
    <xf numFmtId="164" fontId="1" fillId="2" borderId="1" xfId="2" applyNumberFormat="1" applyBorder="1" applyAlignment="1">
      <alignment horizontal="center" vertical="center"/>
      <protection locked="0"/>
    </xf>
    <xf numFmtId="164" fontId="0" fillId="0" borderId="36" xfId="0" applyNumberFormat="1" applyBorder="1" applyAlignment="1" applyProtection="1">
      <alignment horizontal="center" vertical="center"/>
    </xf>
    <xf numFmtId="164" fontId="0" fillId="2" borderId="1" xfId="0" applyNumberFormat="1" applyFill="1" applyBorder="1" applyAlignment="1" applyProtection="1">
      <alignment horizontal="center" vertical="center"/>
      <protection locked="0"/>
    </xf>
    <xf numFmtId="2" fontId="0" fillId="2" borderId="1" xfId="0" applyNumberFormat="1" applyFill="1" applyBorder="1" applyAlignment="1" applyProtection="1">
      <alignment horizontal="center" vertical="center"/>
      <protection locked="0"/>
    </xf>
    <xf numFmtId="0" fontId="0" fillId="0" borderId="41" xfId="0" applyBorder="1" applyAlignment="1">
      <alignment horizontal="center" vertical="center"/>
    </xf>
    <xf numFmtId="0" fontId="0" fillId="2" borderId="1" xfId="0" applyFill="1" applyBorder="1" applyAlignment="1">
      <alignment horizontal="center" vertical="center"/>
    </xf>
    <xf numFmtId="0" fontId="0" fillId="2" borderId="41" xfId="0" applyFill="1" applyBorder="1" applyAlignment="1">
      <alignment horizontal="center" vertical="center"/>
    </xf>
    <xf numFmtId="0" fontId="4" fillId="4" borderId="66" xfId="0" applyFont="1" applyFill="1" applyBorder="1" applyAlignment="1">
      <alignment horizontal="center" vertical="center" textRotation="90"/>
    </xf>
    <xf numFmtId="0" fontId="4" fillId="4" borderId="67" xfId="0" applyFont="1" applyFill="1" applyBorder="1" applyAlignment="1">
      <alignment horizontal="center" vertical="center" textRotation="90"/>
    </xf>
    <xf numFmtId="0" fontId="4" fillId="4" borderId="68" xfId="0" applyFont="1" applyFill="1" applyBorder="1" applyAlignment="1">
      <alignment horizontal="center" vertical="center" textRotation="90"/>
    </xf>
    <xf numFmtId="0" fontId="0" fillId="0" borderId="37" xfId="0" applyBorder="1" applyAlignment="1" applyProtection="1">
      <alignment horizontal="center" vertical="center"/>
    </xf>
    <xf numFmtId="0" fontId="0" fillId="0" borderId="39" xfId="0" applyBorder="1" applyAlignment="1" applyProtection="1">
      <alignment horizontal="center" vertical="center"/>
    </xf>
    <xf numFmtId="0" fontId="0" fillId="2" borderId="1" xfId="0" applyFill="1" applyBorder="1" applyAlignment="1">
      <alignment horizontal="center" vertical="center" wrapText="1"/>
    </xf>
    <xf numFmtId="0" fontId="0" fillId="2" borderId="41" xfId="0" applyFill="1" applyBorder="1" applyAlignment="1">
      <alignment horizontal="center" vertical="center" wrapText="1"/>
    </xf>
    <xf numFmtId="2" fontId="0" fillId="2" borderId="41" xfId="0" applyNumberFormat="1" applyFill="1" applyBorder="1" applyAlignment="1" applyProtection="1">
      <alignment horizontal="center" vertical="center"/>
      <protection locked="0"/>
    </xf>
    <xf numFmtId="164" fontId="0" fillId="0" borderId="41" xfId="0" applyNumberFormat="1" applyFill="1" applyBorder="1" applyAlignment="1" applyProtection="1">
      <alignment horizontal="center" vertical="center"/>
    </xf>
    <xf numFmtId="164" fontId="0" fillId="0" borderId="2" xfId="0" applyNumberFormat="1" applyFill="1" applyBorder="1" applyAlignment="1" applyProtection="1">
      <alignment horizontal="center" vertical="center"/>
    </xf>
    <xf numFmtId="164" fontId="0" fillId="0" borderId="69" xfId="0" applyNumberFormat="1" applyFill="1" applyBorder="1" applyAlignment="1" applyProtection="1">
      <alignment horizontal="center" vertical="center"/>
    </xf>
    <xf numFmtId="164" fontId="0" fillId="0" borderId="39" xfId="1" applyNumberFormat="1" applyFont="1" applyBorder="1" applyAlignment="1" applyProtection="1">
      <alignment horizontal="center"/>
    </xf>
    <xf numFmtId="164" fontId="0" fillId="0" borderId="42" xfId="1" applyNumberFormat="1" applyFont="1" applyBorder="1" applyAlignment="1" applyProtection="1">
      <alignment horizontal="center"/>
    </xf>
    <xf numFmtId="0" fontId="1" fillId="2" borderId="1" xfId="2" applyBorder="1" applyAlignment="1">
      <alignment horizontal="center" vertical="center"/>
      <protection locked="0"/>
    </xf>
    <xf numFmtId="0" fontId="1" fillId="2" borderId="1" xfId="2" applyNumberFormat="1" applyBorder="1" applyAlignment="1" applyProtection="1">
      <alignment horizontal="center" vertical="center"/>
      <protection locked="0"/>
    </xf>
    <xf numFmtId="0" fontId="1" fillId="2" borderId="41" xfId="2" applyNumberFormat="1" applyBorder="1" applyAlignment="1" applyProtection="1">
      <alignment horizontal="center" vertical="center"/>
      <protection locked="0"/>
    </xf>
    <xf numFmtId="0" fontId="0" fillId="0" borderId="1" xfId="0" applyBorder="1" applyAlignment="1">
      <alignment horizontal="left" vertical="center" wrapText="1" indent="1"/>
    </xf>
    <xf numFmtId="164" fontId="0" fillId="2" borderId="41" xfId="0" applyNumberFormat="1" applyFill="1" applyBorder="1" applyAlignment="1" applyProtection="1">
      <alignment horizontal="center" vertical="center"/>
      <protection locked="0"/>
    </xf>
  </cellXfs>
  <cellStyles count="3">
    <cellStyle name="JAO cal sheet" xfId="2" xr:uid="{F0310F53-DF5E-4BAF-97EC-0A8E3E1B0BF3}"/>
    <cellStyle name="Normal" xfId="0" builtinId="0"/>
    <cellStyle name="Percent" xfId="1" builtinId="5"/>
  </cellStyles>
  <dxfs count="0"/>
  <tableStyles count="0" defaultTableStyle="TableStyleMedium2" defaultPivotStyle="PivotStyleLight16"/>
  <colors>
    <mruColors>
      <color rgb="FFFEFFCD"/>
      <color rgb="FFCCFFCC"/>
      <color rgb="FFE1E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3</xdr:col>
      <xdr:colOff>982980</xdr:colOff>
      <xdr:row>18</xdr:row>
      <xdr:rowOff>53340</xdr:rowOff>
    </xdr:to>
    <xdr:pic>
      <xdr:nvPicPr>
        <xdr:cNvPr id="3" name="Picture 2">
          <a:extLst>
            <a:ext uri="{FF2B5EF4-FFF2-40B4-BE49-F238E27FC236}">
              <a16:creationId xmlns:a16="http://schemas.microsoft.com/office/drawing/2014/main" id="{241DDB76-88F7-4C8D-B7D6-671BC1CC7B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0050" y="190500"/>
          <a:ext cx="5486400" cy="329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1053705</xdr:colOff>
      <xdr:row>2</xdr:row>
      <xdr:rowOff>172640</xdr:rowOff>
    </xdr:from>
    <xdr:ext cx="3648075" cy="436786"/>
    <xdr:sp macro="" textlink="">
      <xdr:nvSpPr>
        <xdr:cNvPr id="6" name="TextBox 5">
          <a:extLst>
            <a:ext uri="{FF2B5EF4-FFF2-40B4-BE49-F238E27FC236}">
              <a16:creationId xmlns:a16="http://schemas.microsoft.com/office/drawing/2014/main" id="{7C6B3E75-0907-47BF-AEC7-30D23F4A8EC1}"/>
            </a:ext>
          </a:extLst>
        </xdr:cNvPr>
        <xdr:cNvSpPr txBox="1"/>
      </xdr:nvSpPr>
      <xdr:spPr>
        <a:xfrm>
          <a:off x="3643314" y="750093"/>
          <a:ext cx="364807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mn-lt"/>
              <a:ea typeface="+mn-ea"/>
              <a:cs typeface="+mn-cs"/>
            </a:rPr>
            <a:t>Extract distortion value at</a:t>
          </a:r>
          <a:r>
            <a:rPr lang="en-US" sz="1100" baseline="0">
              <a:solidFill>
                <a:schemeClr val="tx1"/>
              </a:solidFill>
              <a:effectLst/>
              <a:latin typeface="+mn-lt"/>
              <a:ea typeface="+mn-ea"/>
              <a:cs typeface="+mn-cs"/>
            </a:rPr>
            <a:t> the</a:t>
          </a:r>
          <a:r>
            <a:rPr lang="en-US" sz="1100">
              <a:solidFill>
                <a:schemeClr val="tx1"/>
              </a:solidFill>
              <a:effectLst/>
              <a:latin typeface="+mn-lt"/>
              <a:ea typeface="+mn-ea"/>
              <a:cs typeface="+mn-cs"/>
            </a:rPr>
            <a:t> location of interest from models built with third scan pattern (rotating stripe)</a:t>
          </a:r>
          <a:endParaRPr lang="en-US">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333375</xdr:colOff>
      <xdr:row>4</xdr:row>
      <xdr:rowOff>0</xdr:rowOff>
    </xdr:from>
    <xdr:ext cx="3648075" cy="436786"/>
    <xdr:sp macro="" textlink="">
      <xdr:nvSpPr>
        <xdr:cNvPr id="6" name="TextBox 5">
          <a:extLst>
            <a:ext uri="{FF2B5EF4-FFF2-40B4-BE49-F238E27FC236}">
              <a16:creationId xmlns:a16="http://schemas.microsoft.com/office/drawing/2014/main" id="{C2A9B646-BB03-4551-883A-98E625037ED1}"/>
            </a:ext>
          </a:extLst>
        </xdr:cNvPr>
        <xdr:cNvSpPr txBox="1"/>
      </xdr:nvSpPr>
      <xdr:spPr>
        <a:xfrm>
          <a:off x="4752975" y="895350"/>
          <a:ext cx="364807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(0,</a:t>
          </a:r>
          <a:r>
            <a:rPr lang="en-US" sz="1100" baseline="0"/>
            <a:t> 0)</a:t>
          </a:r>
          <a:r>
            <a:rPr lang="en-US" sz="1100"/>
            <a:t> and (90,</a:t>
          </a:r>
          <a:r>
            <a:rPr lang="en-US" sz="1100" baseline="0"/>
            <a:t> 0)</a:t>
          </a:r>
          <a:r>
            <a:rPr lang="en-US" sz="1100"/>
            <a:t>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316230</xdr:colOff>
      <xdr:row>4</xdr:row>
      <xdr:rowOff>110490</xdr:rowOff>
    </xdr:from>
    <xdr:ext cx="3413760" cy="436786"/>
    <xdr:sp macro="" textlink="">
      <xdr:nvSpPr>
        <xdr:cNvPr id="4" name="TextBox 3">
          <a:extLst>
            <a:ext uri="{FF2B5EF4-FFF2-40B4-BE49-F238E27FC236}">
              <a16:creationId xmlns:a16="http://schemas.microsoft.com/office/drawing/2014/main" id="{ADB4E443-E29F-4805-AD5B-5F55E147435D}"/>
            </a:ext>
          </a:extLst>
        </xdr:cNvPr>
        <xdr:cNvSpPr txBox="1"/>
      </xdr:nvSpPr>
      <xdr:spPr>
        <a:xfrm>
          <a:off x="4735830" y="100584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6</xdr:col>
      <xdr:colOff>190499</xdr:colOff>
      <xdr:row>4</xdr:row>
      <xdr:rowOff>95250</xdr:rowOff>
    </xdr:from>
    <xdr:ext cx="3648075" cy="436786"/>
    <xdr:sp macro="" textlink="">
      <xdr:nvSpPr>
        <xdr:cNvPr id="18" name="TextBox 17">
          <a:extLst>
            <a:ext uri="{FF2B5EF4-FFF2-40B4-BE49-F238E27FC236}">
              <a16:creationId xmlns:a16="http://schemas.microsoft.com/office/drawing/2014/main" id="{FCBC701D-B16B-4E37-A6A8-7F10E93EB68C}"/>
            </a:ext>
          </a:extLst>
        </xdr:cNvPr>
        <xdr:cNvSpPr txBox="1"/>
      </xdr:nvSpPr>
      <xdr:spPr>
        <a:xfrm>
          <a:off x="4610099" y="990600"/>
          <a:ext cx="364807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(0,</a:t>
          </a:r>
          <a:r>
            <a:rPr lang="en-US" sz="1100" baseline="0"/>
            <a:t> 0)</a:t>
          </a:r>
          <a:r>
            <a:rPr lang="en-US" sz="1100"/>
            <a:t> and (90,</a:t>
          </a:r>
          <a:r>
            <a:rPr lang="en-US" sz="1100" baseline="0"/>
            <a:t> 0)</a:t>
          </a:r>
          <a:r>
            <a:rPr lang="en-US" sz="1100"/>
            <a:t>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6</xdr:col>
      <xdr:colOff>381000</xdr:colOff>
      <xdr:row>4</xdr:row>
      <xdr:rowOff>53340</xdr:rowOff>
    </xdr:from>
    <xdr:ext cx="3413760" cy="436786"/>
    <xdr:sp macro="" textlink="">
      <xdr:nvSpPr>
        <xdr:cNvPr id="6" name="TextBox 5">
          <a:extLst>
            <a:ext uri="{FF2B5EF4-FFF2-40B4-BE49-F238E27FC236}">
              <a16:creationId xmlns:a16="http://schemas.microsoft.com/office/drawing/2014/main" id="{745FF22A-B1A7-40AE-AF39-0EB6F352E397}"/>
            </a:ext>
          </a:extLst>
        </xdr:cNvPr>
        <xdr:cNvSpPr txBox="1"/>
      </xdr:nvSpPr>
      <xdr:spPr>
        <a:xfrm>
          <a:off x="4800600" y="94869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0E6E6-184F-4E08-94F9-CA6C7B979E89}">
  <dimension ref="B1:P47"/>
  <sheetViews>
    <sheetView tabSelected="1" zoomScaleNormal="100" workbookViewId="0">
      <selection activeCell="B66" sqref="B66"/>
    </sheetView>
  </sheetViews>
  <sheetFormatPr defaultColWidth="9.140625" defaultRowHeight="15" x14ac:dyDescent="0.25"/>
  <cols>
    <col min="1" max="1" width="5.85546875" style="2" customWidth="1"/>
    <col min="2" max="2" width="28.7109375" style="2" bestFit="1" customWidth="1"/>
    <col min="3" max="3" width="39" style="2" customWidth="1"/>
    <col min="4" max="4" width="14.85546875" style="2" customWidth="1"/>
    <col min="5" max="5" width="15.42578125" style="2" customWidth="1"/>
    <col min="6" max="6" width="13.5703125" style="2" customWidth="1"/>
    <col min="7" max="7" width="11" style="2" customWidth="1"/>
    <col min="8" max="11" width="9.140625" style="2"/>
    <col min="12" max="12" width="8.5703125" style="2" bestFit="1" customWidth="1"/>
    <col min="13" max="13" width="13.28515625" style="2" bestFit="1" customWidth="1"/>
    <col min="14" max="14" width="14.85546875" style="2" bestFit="1" customWidth="1"/>
    <col min="15" max="15" width="12" style="2" bestFit="1" customWidth="1"/>
    <col min="16" max="16" width="14" style="2" bestFit="1" customWidth="1"/>
    <col min="17" max="16384" width="9.140625" style="2"/>
  </cols>
  <sheetData>
    <row r="1" spans="2:9" x14ac:dyDescent="0.25">
      <c r="B1" s="11"/>
      <c r="C1" s="11"/>
      <c r="D1" s="11"/>
      <c r="E1" s="11"/>
      <c r="F1" s="11"/>
      <c r="G1" s="11"/>
      <c r="H1" s="11"/>
      <c r="I1" s="11"/>
    </row>
    <row r="2" spans="2:9" x14ac:dyDescent="0.25">
      <c r="B2" s="11"/>
      <c r="C2" s="11"/>
      <c r="D2" s="11"/>
      <c r="E2" s="11"/>
      <c r="F2" s="11"/>
      <c r="G2" s="11"/>
      <c r="H2" s="11"/>
      <c r="I2" s="11"/>
    </row>
    <row r="3" spans="2:9" x14ac:dyDescent="0.25">
      <c r="B3" s="11"/>
      <c r="C3" s="11"/>
      <c r="D3" s="11"/>
      <c r="E3" s="11"/>
      <c r="F3" s="11"/>
      <c r="G3" s="11"/>
      <c r="H3" s="11"/>
      <c r="I3" s="11"/>
    </row>
    <row r="4" spans="2:9" x14ac:dyDescent="0.25">
      <c r="B4" s="11"/>
      <c r="C4" s="11"/>
      <c r="D4" s="11"/>
      <c r="E4" s="11"/>
      <c r="F4" s="11"/>
      <c r="G4" s="11"/>
      <c r="H4" s="11"/>
      <c r="I4" s="11"/>
    </row>
    <row r="5" spans="2:9" x14ac:dyDescent="0.25">
      <c r="B5" s="11"/>
      <c r="C5" s="11"/>
      <c r="D5" s="11"/>
      <c r="E5" s="11"/>
      <c r="F5" s="11"/>
      <c r="G5" s="11"/>
      <c r="H5" s="11"/>
      <c r="I5" s="11"/>
    </row>
    <row r="6" spans="2:9" x14ac:dyDescent="0.25">
      <c r="B6" s="11"/>
      <c r="C6" s="11"/>
      <c r="D6" s="11"/>
      <c r="E6" s="11"/>
      <c r="F6" s="11"/>
      <c r="G6" s="11"/>
      <c r="H6" s="11"/>
      <c r="I6" s="11"/>
    </row>
    <row r="7" spans="2:9" x14ac:dyDescent="0.25">
      <c r="B7" s="11"/>
      <c r="C7" s="11"/>
      <c r="D7" s="11"/>
      <c r="E7" s="11"/>
      <c r="F7" s="11"/>
      <c r="G7" s="11"/>
      <c r="H7" s="11"/>
      <c r="I7" s="11"/>
    </row>
    <row r="8" spans="2:9" x14ac:dyDescent="0.25">
      <c r="B8" s="11"/>
      <c r="C8" s="11"/>
      <c r="D8" s="11"/>
      <c r="E8" s="11"/>
      <c r="F8" s="11"/>
      <c r="G8" s="11"/>
      <c r="H8" s="11"/>
      <c r="I8" s="11"/>
    </row>
    <row r="9" spans="2:9" x14ac:dyDescent="0.25">
      <c r="B9" s="11"/>
      <c r="C9" s="11"/>
      <c r="D9" s="11"/>
      <c r="E9" s="11"/>
      <c r="F9" s="11"/>
      <c r="G9" s="11"/>
      <c r="H9" s="11"/>
      <c r="I9" s="11"/>
    </row>
    <row r="10" spans="2:9" x14ac:dyDescent="0.25">
      <c r="B10" s="11"/>
      <c r="C10" s="11"/>
      <c r="D10" s="11"/>
      <c r="E10" s="11"/>
      <c r="F10" s="11"/>
      <c r="G10" s="11"/>
      <c r="H10" s="11"/>
      <c r="I10" s="11"/>
    </row>
    <row r="11" spans="2:9" x14ac:dyDescent="0.25">
      <c r="B11" s="11"/>
      <c r="C11" s="11"/>
      <c r="D11" s="11"/>
      <c r="E11" s="11"/>
      <c r="F11" s="11"/>
      <c r="G11" s="11"/>
      <c r="H11" s="11"/>
      <c r="I11" s="11"/>
    </row>
    <row r="12" spans="2:9" x14ac:dyDescent="0.25">
      <c r="B12" s="11"/>
      <c r="C12" s="11"/>
      <c r="D12" s="11"/>
      <c r="E12" s="11"/>
      <c r="F12" s="11"/>
      <c r="G12" s="11"/>
      <c r="H12" s="11"/>
      <c r="I12" s="11"/>
    </row>
    <row r="13" spans="2:9" x14ac:dyDescent="0.25">
      <c r="B13" s="11"/>
      <c r="C13" s="11"/>
      <c r="D13" s="11"/>
      <c r="E13" s="11"/>
      <c r="F13" s="11"/>
      <c r="G13" s="11"/>
      <c r="H13" s="11"/>
      <c r="I13" s="11"/>
    </row>
    <row r="14" spans="2:9" x14ac:dyDescent="0.25">
      <c r="B14" s="11"/>
      <c r="C14" s="11"/>
      <c r="D14" s="11"/>
      <c r="E14" s="11"/>
      <c r="F14" s="11"/>
      <c r="G14" s="11"/>
      <c r="H14" s="11"/>
      <c r="I14" s="11"/>
    </row>
    <row r="15" spans="2:9" x14ac:dyDescent="0.25">
      <c r="B15" s="11"/>
      <c r="C15" s="11"/>
      <c r="D15" s="11"/>
      <c r="E15" s="11"/>
      <c r="F15" s="11"/>
      <c r="G15" s="11"/>
      <c r="H15" s="11"/>
      <c r="I15" s="11"/>
    </row>
    <row r="16" spans="2:9" x14ac:dyDescent="0.25">
      <c r="B16" s="11"/>
      <c r="C16" s="11"/>
      <c r="D16" s="11"/>
      <c r="E16" s="11"/>
      <c r="F16" s="11"/>
      <c r="G16" s="11"/>
      <c r="H16" s="11"/>
      <c r="I16" s="11"/>
    </row>
    <row r="17" spans="2:13" x14ac:dyDescent="0.25">
      <c r="B17" s="11"/>
      <c r="C17" s="11"/>
      <c r="D17" s="11"/>
      <c r="E17" s="11"/>
      <c r="F17" s="11"/>
      <c r="G17" s="11"/>
      <c r="H17" s="11"/>
      <c r="I17" s="11"/>
    </row>
    <row r="18" spans="2:13" x14ac:dyDescent="0.25">
      <c r="B18" s="11"/>
      <c r="C18" s="11"/>
      <c r="D18" s="11"/>
      <c r="E18" s="11"/>
      <c r="F18" s="11"/>
      <c r="G18" s="11"/>
      <c r="H18" s="11"/>
      <c r="I18" s="11"/>
    </row>
    <row r="19" spans="2:13" x14ac:dyDescent="0.25">
      <c r="B19" s="11"/>
      <c r="C19" s="11"/>
      <c r="D19" s="11"/>
      <c r="E19" s="11"/>
      <c r="F19" s="11"/>
      <c r="G19" s="11"/>
      <c r="H19" s="11"/>
      <c r="I19" s="11"/>
    </row>
    <row r="21" spans="2:13" ht="16.5" customHeight="1" x14ac:dyDescent="0.35">
      <c r="B21" s="108" t="s">
        <v>28</v>
      </c>
      <c r="C21" s="108"/>
      <c r="D21" s="8"/>
      <c r="E21" s="8"/>
      <c r="F21" s="8"/>
    </row>
    <row r="22" spans="2:13" ht="10.5" customHeight="1" thickBot="1" x14ac:dyDescent="0.3"/>
    <row r="23" spans="2:13" ht="18" customHeight="1" thickTop="1" x14ac:dyDescent="0.3">
      <c r="B23" s="82" t="s">
        <v>21</v>
      </c>
      <c r="C23" s="83"/>
      <c r="E23" s="7"/>
    </row>
    <row r="24" spans="2:13" ht="18" customHeight="1" x14ac:dyDescent="0.25">
      <c r="B24" s="84" t="s">
        <v>22</v>
      </c>
      <c r="C24" s="85"/>
    </row>
    <row r="25" spans="2:13" ht="18" customHeight="1" x14ac:dyDescent="0.25">
      <c r="B25" s="84" t="s">
        <v>59</v>
      </c>
      <c r="C25" s="85"/>
      <c r="E25" s="9"/>
      <c r="F25" s="9"/>
      <c r="G25" s="9"/>
      <c r="H25" s="9"/>
      <c r="I25" s="9"/>
    </row>
    <row r="26" spans="2:13" ht="18" customHeight="1" x14ac:dyDescent="0.25">
      <c r="B26" s="84" t="s">
        <v>35</v>
      </c>
      <c r="C26" s="86"/>
      <c r="E26" s="10"/>
      <c r="F26" s="4"/>
      <c r="G26" s="4"/>
      <c r="H26" s="5"/>
      <c r="I26" s="5"/>
    </row>
    <row r="27" spans="2:13" ht="18" customHeight="1" x14ac:dyDescent="0.25">
      <c r="B27" s="84" t="s">
        <v>53</v>
      </c>
      <c r="C27" s="86"/>
      <c r="E27" s="10"/>
      <c r="F27" s="4"/>
      <c r="G27" s="4"/>
      <c r="H27" s="5"/>
      <c r="I27" s="5"/>
    </row>
    <row r="28" spans="2:13" ht="18" customHeight="1" x14ac:dyDescent="0.25">
      <c r="B28" s="84" t="s">
        <v>29</v>
      </c>
      <c r="C28" s="86"/>
      <c r="E28" s="5"/>
      <c r="F28" s="5"/>
    </row>
    <row r="29" spans="2:13" ht="18" customHeight="1" x14ac:dyDescent="0.25">
      <c r="B29" s="84" t="s">
        <v>27</v>
      </c>
      <c r="C29" s="85"/>
      <c r="E29" s="5"/>
      <c r="F29" s="5"/>
    </row>
    <row r="30" spans="2:13" ht="18" customHeight="1" x14ac:dyDescent="0.25">
      <c r="B30" s="84" t="s">
        <v>30</v>
      </c>
      <c r="C30" s="85"/>
      <c r="F30" s="5"/>
      <c r="G30" s="45"/>
    </row>
    <row r="31" spans="2:13" ht="18" customHeight="1" x14ac:dyDescent="0.25">
      <c r="B31" s="84"/>
      <c r="C31" s="85"/>
      <c r="F31" s="5"/>
      <c r="G31" s="46"/>
    </row>
    <row r="32" spans="2:13" ht="18" customHeight="1" x14ac:dyDescent="0.25">
      <c r="B32" s="84" t="s">
        <v>23</v>
      </c>
      <c r="C32" s="85"/>
      <c r="F32" s="5"/>
      <c r="G32" s="46"/>
      <c r="I32" s="9"/>
      <c r="J32" s="9"/>
      <c r="K32" s="9"/>
      <c r="L32" s="9"/>
      <c r="M32" s="9"/>
    </row>
    <row r="33" spans="2:16" ht="18" customHeight="1" x14ac:dyDescent="0.25">
      <c r="B33" s="87" t="s">
        <v>54</v>
      </c>
      <c r="C33" s="88"/>
      <c r="G33" s="46"/>
      <c r="I33" s="10"/>
      <c r="J33" s="4"/>
      <c r="K33" s="4"/>
      <c r="L33" s="5"/>
      <c r="M33" s="5"/>
    </row>
    <row r="34" spans="2:16" ht="18" customHeight="1" x14ac:dyDescent="0.25">
      <c r="B34" s="87" t="s">
        <v>65</v>
      </c>
      <c r="C34" s="88"/>
      <c r="G34" s="45"/>
      <c r="I34" s="10"/>
      <c r="J34" s="4"/>
      <c r="K34" s="4"/>
      <c r="L34" s="5"/>
      <c r="M34" s="5"/>
    </row>
    <row r="35" spans="2:16" ht="18" customHeight="1" x14ac:dyDescent="0.25">
      <c r="B35" s="87" t="s">
        <v>55</v>
      </c>
      <c r="C35" s="88"/>
      <c r="G35" s="45"/>
      <c r="I35" s="10"/>
      <c r="J35" s="4"/>
      <c r="K35" s="4"/>
      <c r="L35" s="5"/>
      <c r="M35" s="5"/>
    </row>
    <row r="36" spans="2:16" ht="18" customHeight="1" x14ac:dyDescent="0.25">
      <c r="B36" s="87" t="s">
        <v>26</v>
      </c>
      <c r="C36" s="88"/>
      <c r="G36" s="45"/>
      <c r="I36" s="10"/>
      <c r="J36" s="4"/>
      <c r="K36" s="4"/>
      <c r="L36" s="5"/>
      <c r="M36" s="5"/>
    </row>
    <row r="37" spans="2:16" ht="18" customHeight="1" x14ac:dyDescent="0.25">
      <c r="B37" s="87" t="s">
        <v>56</v>
      </c>
      <c r="C37" s="88"/>
      <c r="G37" s="45"/>
      <c r="I37" s="10"/>
      <c r="J37" s="4"/>
      <c r="K37" s="4"/>
      <c r="L37" s="5"/>
      <c r="M37" s="5"/>
    </row>
    <row r="38" spans="2:16" ht="18" customHeight="1" x14ac:dyDescent="0.25">
      <c r="B38" s="87" t="s">
        <v>25</v>
      </c>
      <c r="C38" s="88"/>
      <c r="G38" s="45"/>
      <c r="L38" s="10"/>
      <c r="M38" s="4"/>
      <c r="N38" s="4"/>
      <c r="O38" s="5"/>
      <c r="P38" s="5"/>
    </row>
    <row r="39" spans="2:16" x14ac:dyDescent="0.25">
      <c r="B39" s="87" t="s">
        <v>57</v>
      </c>
      <c r="C39" s="88"/>
      <c r="L39" s="10"/>
      <c r="M39" s="4"/>
      <c r="N39" s="4"/>
      <c r="O39" s="5"/>
      <c r="P39" s="5"/>
    </row>
    <row r="40" spans="2:16" x14ac:dyDescent="0.25">
      <c r="B40" s="87" t="s">
        <v>24</v>
      </c>
      <c r="C40" s="88"/>
    </row>
    <row r="41" spans="2:16" x14ac:dyDescent="0.25">
      <c r="B41" s="87" t="s">
        <v>58</v>
      </c>
      <c r="C41" s="88"/>
    </row>
    <row r="42" spans="2:16" x14ac:dyDescent="0.25">
      <c r="B42" s="87"/>
      <c r="C42" s="85"/>
    </row>
    <row r="43" spans="2:16" ht="18.75" x14ac:dyDescent="0.25">
      <c r="B43" s="84" t="s">
        <v>60</v>
      </c>
      <c r="C43" s="85"/>
    </row>
    <row r="44" spans="2:16" x14ac:dyDescent="0.25">
      <c r="B44" s="87" t="s">
        <v>61</v>
      </c>
      <c r="C44" s="89"/>
    </row>
    <row r="45" spans="2:16" x14ac:dyDescent="0.25">
      <c r="B45" s="87" t="s">
        <v>62</v>
      </c>
      <c r="C45" s="85" t="s">
        <v>64</v>
      </c>
      <c r="E45" s="11"/>
    </row>
    <row r="46" spans="2:16" ht="15.75" thickBot="1" x14ac:dyDescent="0.3">
      <c r="B46" s="90" t="s">
        <v>63</v>
      </c>
      <c r="C46" s="91"/>
    </row>
    <row r="47" spans="2:16" ht="15.75" thickTop="1" x14ac:dyDescent="0.25"/>
  </sheetData>
  <mergeCells count="1">
    <mergeCell ref="B21:C21"/>
  </mergeCells>
  <dataValidations count="1">
    <dataValidation type="list" allowBlank="1" showInputMessage="1" showErrorMessage="1" sqref="C45" xr:uid="{FCBE2169-54B5-48B3-8A2E-488C04EF31CB}">
      <formula1>"On-Plate, Cut-off"</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53347-178B-4EA4-BD39-B462E3F64867}">
  <dimension ref="B1:I12"/>
  <sheetViews>
    <sheetView workbookViewId="0">
      <selection activeCell="D50" sqref="D50"/>
    </sheetView>
  </sheetViews>
  <sheetFormatPr defaultColWidth="9.140625" defaultRowHeight="15" x14ac:dyDescent="0.25"/>
  <cols>
    <col min="1" max="1" width="5.28515625" style="2" customWidth="1"/>
    <col min="2" max="2" width="13.42578125" style="2" customWidth="1"/>
    <col min="3" max="3" width="16.7109375" style="2" customWidth="1"/>
    <col min="4" max="9" width="14.7109375" style="2" customWidth="1"/>
    <col min="10" max="16384" width="9.140625" style="2"/>
  </cols>
  <sheetData>
    <row r="1" spans="2:9" ht="20.100000000000001" customHeight="1" x14ac:dyDescent="0.25"/>
    <row r="2" spans="2:9" ht="30" customHeight="1" thickBot="1" x14ac:dyDescent="0.3">
      <c r="B2" s="110" t="s">
        <v>36</v>
      </c>
      <c r="C2" s="110"/>
      <c r="D2" s="110"/>
      <c r="E2" s="110"/>
      <c r="F2" s="110"/>
      <c r="G2" s="110"/>
      <c r="H2" s="110"/>
      <c r="I2" s="110"/>
    </row>
    <row r="3" spans="2:9" ht="19.5" thickTop="1" x14ac:dyDescent="0.25">
      <c r="B3" s="72" t="s">
        <v>16</v>
      </c>
      <c r="C3" s="73" t="s">
        <v>34</v>
      </c>
      <c r="D3" s="127" t="s">
        <v>17</v>
      </c>
      <c r="E3" s="128"/>
      <c r="F3" s="129" t="s">
        <v>18</v>
      </c>
      <c r="G3" s="129"/>
      <c r="H3" s="127" t="s">
        <v>19</v>
      </c>
      <c r="I3" s="130"/>
    </row>
    <row r="4" spans="2:9" x14ac:dyDescent="0.25">
      <c r="B4" s="111" t="s">
        <v>66</v>
      </c>
      <c r="C4" s="114" t="s">
        <v>14</v>
      </c>
      <c r="D4" s="116" t="s">
        <v>0</v>
      </c>
      <c r="E4" s="131"/>
      <c r="F4" s="12" t="s">
        <v>0</v>
      </c>
      <c r="G4" s="37"/>
      <c r="H4" s="36" t="s">
        <v>0</v>
      </c>
      <c r="I4" s="74"/>
    </row>
    <row r="5" spans="2:9" x14ac:dyDescent="0.25">
      <c r="B5" s="111"/>
      <c r="C5" s="114"/>
      <c r="D5" s="116"/>
      <c r="E5" s="125"/>
      <c r="F5" s="12" t="s">
        <v>12</v>
      </c>
      <c r="G5" s="37"/>
      <c r="H5" s="36" t="s">
        <v>12</v>
      </c>
      <c r="I5" s="74"/>
    </row>
    <row r="6" spans="2:9" x14ac:dyDescent="0.25">
      <c r="B6" s="111"/>
      <c r="C6" s="114"/>
      <c r="D6" s="116"/>
      <c r="E6" s="125"/>
      <c r="F6" s="12" t="s">
        <v>13</v>
      </c>
      <c r="G6" s="37"/>
      <c r="H6" s="36" t="s">
        <v>13</v>
      </c>
      <c r="I6" s="74"/>
    </row>
    <row r="7" spans="2:9" ht="15.75" thickBot="1" x14ac:dyDescent="0.3">
      <c r="B7" s="111"/>
      <c r="C7" s="115"/>
      <c r="D7" s="117"/>
      <c r="E7" s="132"/>
      <c r="F7" s="13" t="s">
        <v>20</v>
      </c>
      <c r="G7" s="35">
        <v>1</v>
      </c>
      <c r="H7" s="34" t="s">
        <v>20</v>
      </c>
      <c r="I7" s="75">
        <v>1</v>
      </c>
    </row>
    <row r="8" spans="2:9" x14ac:dyDescent="0.25">
      <c r="B8" s="111"/>
      <c r="C8" s="118" t="s">
        <v>15</v>
      </c>
      <c r="D8" s="121" t="s">
        <v>0</v>
      </c>
      <c r="E8" s="124"/>
      <c r="F8" s="14" t="s">
        <v>0</v>
      </c>
      <c r="G8" s="33"/>
      <c r="H8" s="32" t="s">
        <v>0</v>
      </c>
      <c r="I8" s="76"/>
    </row>
    <row r="9" spans="2:9" x14ac:dyDescent="0.25">
      <c r="B9" s="111"/>
      <c r="C9" s="119"/>
      <c r="D9" s="122"/>
      <c r="E9" s="125"/>
      <c r="F9" s="12" t="s">
        <v>12</v>
      </c>
      <c r="G9" s="31"/>
      <c r="H9" s="30" t="s">
        <v>12</v>
      </c>
      <c r="I9" s="74"/>
    </row>
    <row r="10" spans="2:9" x14ac:dyDescent="0.25">
      <c r="B10" s="112"/>
      <c r="C10" s="119"/>
      <c r="D10" s="122"/>
      <c r="E10" s="125"/>
      <c r="F10" s="12" t="s">
        <v>13</v>
      </c>
      <c r="G10" s="38"/>
      <c r="H10" s="30" t="s">
        <v>13</v>
      </c>
      <c r="I10" s="77"/>
    </row>
    <row r="11" spans="2:9" ht="15.75" thickBot="1" x14ac:dyDescent="0.3">
      <c r="B11" s="113"/>
      <c r="C11" s="120"/>
      <c r="D11" s="123"/>
      <c r="E11" s="126"/>
      <c r="F11" s="78" t="s">
        <v>20</v>
      </c>
      <c r="G11" s="79">
        <v>1</v>
      </c>
      <c r="H11" s="80" t="s">
        <v>20</v>
      </c>
      <c r="I11" s="81">
        <v>1</v>
      </c>
    </row>
    <row r="12" spans="2:9" ht="40.5" customHeight="1" thickTop="1" x14ac:dyDescent="0.25">
      <c r="B12" s="109" t="s">
        <v>37</v>
      </c>
      <c r="C12" s="109"/>
      <c r="D12" s="109"/>
      <c r="E12" s="109"/>
      <c r="F12" s="109"/>
      <c r="G12" s="109"/>
      <c r="H12" s="109"/>
      <c r="I12" s="109"/>
    </row>
  </sheetData>
  <mergeCells count="12">
    <mergeCell ref="B12:I12"/>
    <mergeCell ref="B2:I2"/>
    <mergeCell ref="B4:B11"/>
    <mergeCell ref="C4:C7"/>
    <mergeCell ref="D4:D7"/>
    <mergeCell ref="C8:C11"/>
    <mergeCell ref="D8:D11"/>
    <mergeCell ref="E8:E11"/>
    <mergeCell ref="D3:E3"/>
    <mergeCell ref="F3:G3"/>
    <mergeCell ref="H3:I3"/>
    <mergeCell ref="E4:E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1692E-3256-4371-9B4A-195FF4DEF7A6}">
  <dimension ref="B1:I30"/>
  <sheetViews>
    <sheetView topLeftCell="A2" zoomScaleNormal="100" workbookViewId="0">
      <selection activeCell="D61" sqref="D61"/>
    </sheetView>
  </sheetViews>
  <sheetFormatPr defaultColWidth="9.140625" defaultRowHeight="15" x14ac:dyDescent="0.25"/>
  <cols>
    <col min="1" max="1" width="4.5703125" style="2" customWidth="1"/>
    <col min="2" max="2" width="9.140625" style="2"/>
    <col min="3" max="4" width="12.5703125" style="2" customWidth="1"/>
    <col min="5" max="5" width="16" style="2" bestFit="1" customWidth="1"/>
    <col min="6" max="6" width="18.28515625" style="2" bestFit="1" customWidth="1"/>
    <col min="7" max="7" width="18.42578125" style="2" bestFit="1" customWidth="1"/>
    <col min="8" max="8" width="14.7109375" style="2" customWidth="1"/>
    <col min="9" max="9" width="12.7109375" style="2" customWidth="1"/>
    <col min="10" max="16384" width="9.140625" style="2"/>
  </cols>
  <sheetData>
    <row r="1" spans="2:9" ht="20.25" customHeight="1" x14ac:dyDescent="0.25">
      <c r="C1" s="133"/>
      <c r="D1" s="133"/>
      <c r="E1" s="133"/>
      <c r="F1" s="133"/>
      <c r="G1" s="133"/>
    </row>
    <row r="2" spans="2:9" ht="26.1" customHeight="1" x14ac:dyDescent="0.25">
      <c r="C2" s="134" t="s">
        <v>47</v>
      </c>
      <c r="D2" s="134"/>
      <c r="E2" s="134"/>
      <c r="F2" s="135"/>
    </row>
    <row r="3" spans="2:9" ht="14.45" customHeight="1" x14ac:dyDescent="0.25">
      <c r="C3" s="136"/>
      <c r="D3" s="137"/>
      <c r="E3" s="1" t="s">
        <v>4</v>
      </c>
      <c r="F3" s="142"/>
      <c r="G3" s="142"/>
      <c r="H3" s="142"/>
    </row>
    <row r="4" spans="2:9" ht="15" customHeight="1" x14ac:dyDescent="0.25">
      <c r="C4" s="138" t="s">
        <v>32</v>
      </c>
      <c r="D4" s="138"/>
      <c r="E4" s="25"/>
      <c r="F4" s="142"/>
      <c r="G4" s="142"/>
      <c r="H4" s="142"/>
    </row>
    <row r="5" spans="2:9" ht="30.75" customHeight="1" x14ac:dyDescent="0.25">
      <c r="C5" s="138" t="s">
        <v>3</v>
      </c>
      <c r="D5" s="138"/>
      <c r="E5" s="49"/>
      <c r="F5" s="142"/>
      <c r="G5" s="142"/>
      <c r="H5" s="142"/>
    </row>
    <row r="6" spans="2:9" ht="15.75" thickBot="1" x14ac:dyDescent="0.3">
      <c r="C6" s="148"/>
      <c r="D6" s="148"/>
      <c r="E6" s="148"/>
      <c r="F6" s="148"/>
      <c r="G6" s="148"/>
      <c r="H6" s="148"/>
      <c r="I6" s="148"/>
    </row>
    <row r="7" spans="2:9" ht="21.95" customHeight="1" thickTop="1" x14ac:dyDescent="0.25">
      <c r="B7" s="139" t="s">
        <v>14</v>
      </c>
      <c r="C7" s="143" t="s">
        <v>42</v>
      </c>
      <c r="D7" s="143" t="s">
        <v>41</v>
      </c>
      <c r="E7" s="145" t="s">
        <v>4</v>
      </c>
      <c r="F7" s="57" t="s">
        <v>11</v>
      </c>
      <c r="G7" s="58" t="s">
        <v>10</v>
      </c>
      <c r="H7" s="146" t="s">
        <v>7</v>
      </c>
    </row>
    <row r="8" spans="2:9" ht="21.95" customHeight="1" x14ac:dyDescent="0.25">
      <c r="B8" s="140"/>
      <c r="C8" s="144"/>
      <c r="D8" s="138"/>
      <c r="E8" s="144"/>
      <c r="F8" s="40" t="s">
        <v>0</v>
      </c>
      <c r="G8" s="51" t="s">
        <v>0</v>
      </c>
      <c r="H8" s="147"/>
    </row>
    <row r="9" spans="2:9" ht="21.75" customHeight="1" x14ac:dyDescent="0.25">
      <c r="B9" s="140"/>
      <c r="C9" s="39" t="s">
        <v>1</v>
      </c>
      <c r="D9" s="26"/>
      <c r="E9" s="49"/>
      <c r="F9" s="42">
        <v>1</v>
      </c>
      <c r="G9" s="41" t="str">
        <f>IF(E9="","",MAX($E$5/E9*F9,0.1))</f>
        <v/>
      </c>
      <c r="H9" s="59" t="str">
        <f>IF(E9="","",(ABS(E9-$E$5)/$E$5))</f>
        <v/>
      </c>
    </row>
    <row r="10" spans="2:9" ht="21.95" customHeight="1" x14ac:dyDescent="0.25">
      <c r="B10" s="140"/>
      <c r="C10" s="39" t="s">
        <v>2</v>
      </c>
      <c r="D10" s="26"/>
      <c r="E10" s="49"/>
      <c r="F10" s="56" t="str">
        <f>G9</f>
        <v/>
      </c>
      <c r="G10" s="41" t="str">
        <f>IF(E10="","",MAX($E$5/E10*F10,0.1))</f>
        <v/>
      </c>
      <c r="H10" s="59" t="str">
        <f>IF(E10="","",(ABS(E10-$E$5)/$E$5))</f>
        <v/>
      </c>
    </row>
    <row r="11" spans="2:9" ht="21.95" customHeight="1" thickBot="1" x14ac:dyDescent="0.3">
      <c r="B11" s="141"/>
      <c r="C11" s="60" t="s">
        <v>5</v>
      </c>
      <c r="D11" s="61"/>
      <c r="E11" s="62"/>
      <c r="F11" s="63" t="str">
        <f>G10</f>
        <v/>
      </c>
      <c r="G11" s="64" t="str">
        <f>IF(E11="","",MAX($E$5/E11*F11,0.1))</f>
        <v/>
      </c>
      <c r="H11" s="65" t="str">
        <f>IF(E11="","",(ABS(E11-$E$5)/$E$5))</f>
        <v/>
      </c>
    </row>
    <row r="12" spans="2:9" ht="16.5" thickTop="1" thickBot="1" x14ac:dyDescent="0.3"/>
    <row r="13" spans="2:9" ht="15.75" customHeight="1" thickTop="1" x14ac:dyDescent="0.25">
      <c r="B13" s="139" t="s">
        <v>15</v>
      </c>
      <c r="C13" s="143" t="s">
        <v>43</v>
      </c>
      <c r="D13" s="143" t="s">
        <v>41</v>
      </c>
      <c r="E13" s="145" t="s">
        <v>4</v>
      </c>
      <c r="F13" s="57" t="s">
        <v>11</v>
      </c>
      <c r="G13" s="58" t="s">
        <v>10</v>
      </c>
      <c r="H13" s="146" t="s">
        <v>7</v>
      </c>
    </row>
    <row r="14" spans="2:9" ht="15" customHeight="1" x14ac:dyDescent="0.25">
      <c r="B14" s="140"/>
      <c r="C14" s="138"/>
      <c r="D14" s="138"/>
      <c r="E14" s="144"/>
      <c r="F14" s="40" t="s">
        <v>0</v>
      </c>
      <c r="G14" s="51" t="s">
        <v>0</v>
      </c>
      <c r="H14" s="147"/>
    </row>
    <row r="15" spans="2:9" x14ac:dyDescent="0.25">
      <c r="B15" s="140"/>
      <c r="C15" s="40" t="s">
        <v>1</v>
      </c>
      <c r="D15" s="28"/>
      <c r="E15" s="49"/>
      <c r="F15" s="52">
        <v>1</v>
      </c>
      <c r="G15" s="41" t="str">
        <f>IF(E15="","",MAX($E$5/E15*F15,0.1))</f>
        <v/>
      </c>
      <c r="H15" s="66" t="str">
        <f t="shared" ref="H15:H21" si="0">IF(E15="","",ABS(E15-$E$5)/$E$5)</f>
        <v/>
      </c>
    </row>
    <row r="16" spans="2:9" x14ac:dyDescent="0.25">
      <c r="B16" s="140"/>
      <c r="C16" s="40" t="s">
        <v>2</v>
      </c>
      <c r="D16" s="28"/>
      <c r="E16" s="53"/>
      <c r="F16" s="41" t="str">
        <f>IF(G15&lt;1,0.002,G15)</f>
        <v/>
      </c>
      <c r="G16" s="41" t="str">
        <f t="shared" ref="G16:G21" si="1">IF(E16="","",MAX((E$5-E15)*(F16-F15)/(E16-E15)+F15,0.1))</f>
        <v/>
      </c>
      <c r="H16" s="67" t="str">
        <f t="shared" si="0"/>
        <v/>
      </c>
    </row>
    <row r="17" spans="2:8" x14ac:dyDescent="0.25">
      <c r="B17" s="140"/>
      <c r="C17" s="40" t="s">
        <v>5</v>
      </c>
      <c r="D17" s="28"/>
      <c r="E17" s="49"/>
      <c r="F17" s="56" t="str">
        <f>G16</f>
        <v/>
      </c>
      <c r="G17" s="41" t="str">
        <f t="shared" si="1"/>
        <v/>
      </c>
      <c r="H17" s="67" t="str">
        <f t="shared" si="0"/>
        <v/>
      </c>
    </row>
    <row r="18" spans="2:8" x14ac:dyDescent="0.25">
      <c r="B18" s="140"/>
      <c r="C18" s="40" t="s">
        <v>6</v>
      </c>
      <c r="D18" s="28"/>
      <c r="E18" s="49"/>
      <c r="F18" s="50" t="str">
        <f>IF(E17="","",IF(E17&gt;E$5,(E$5-E$16)*(F17-F$16)/(E17-E$16)+F$16,((E$5-E$15)*(F17-F$15)/(E17-E$15)+F$15)))</f>
        <v/>
      </c>
      <c r="G18" s="41" t="str">
        <f t="shared" si="1"/>
        <v/>
      </c>
      <c r="H18" s="67" t="str">
        <f t="shared" si="0"/>
        <v/>
      </c>
    </row>
    <row r="19" spans="2:8" x14ac:dyDescent="0.25">
      <c r="B19" s="140"/>
      <c r="C19" s="40" t="s">
        <v>8</v>
      </c>
      <c r="D19" s="28"/>
      <c r="E19" s="49"/>
      <c r="F19" s="50" t="str">
        <f>IF(E18="","",IF(E18&gt;E$5,(E$5-E$16)*(F18-F$16)/(E18-E$16)+F$16,((E$5-E$15)*(F18-F$15)/(E18-E$15)+F$15)))</f>
        <v/>
      </c>
      <c r="G19" s="41" t="str">
        <f t="shared" si="1"/>
        <v/>
      </c>
      <c r="H19" s="67" t="str">
        <f t="shared" si="0"/>
        <v/>
      </c>
    </row>
    <row r="20" spans="2:8" x14ac:dyDescent="0.25">
      <c r="B20" s="140"/>
      <c r="C20" s="40" t="s">
        <v>9</v>
      </c>
      <c r="D20" s="28"/>
      <c r="E20" s="49"/>
      <c r="F20" s="50" t="str">
        <f>IF(E19="","",IF(E19&gt;E$5,(E$5-E$16)*(F19-F$16)/(E19-E$16)+F$16,((E$5-E$15)*(F19-F$15)/(E19-E$15)+F$15)))</f>
        <v/>
      </c>
      <c r="G20" s="50" t="str">
        <f t="shared" si="1"/>
        <v/>
      </c>
      <c r="H20" s="67" t="str">
        <f t="shared" si="0"/>
        <v/>
      </c>
    </row>
    <row r="21" spans="2:8" ht="15.75" thickBot="1" x14ac:dyDescent="0.3">
      <c r="B21" s="141"/>
      <c r="C21" s="68" t="s">
        <v>33</v>
      </c>
      <c r="D21" s="69"/>
      <c r="E21" s="62"/>
      <c r="F21" s="70" t="str">
        <f>IF(E20="","",IF(E20&gt;E$5,(E$5-E$16)*(F20-F$16)/(E20-E$16)+F$16,((E$5-E$15)*(F20-F$15)/(E20-E$15)+F$15)))</f>
        <v/>
      </c>
      <c r="G21" s="70" t="str">
        <f t="shared" si="1"/>
        <v/>
      </c>
      <c r="H21" s="71" t="str">
        <f t="shared" si="0"/>
        <v/>
      </c>
    </row>
    <row r="22" spans="2:8" ht="15.75" thickTop="1" x14ac:dyDescent="0.25"/>
    <row r="26" spans="2:8" x14ac:dyDescent="0.25">
      <c r="F26" s="47"/>
    </row>
    <row r="27" spans="2:8" x14ac:dyDescent="0.25">
      <c r="F27" s="48"/>
    </row>
    <row r="28" spans="2:8" x14ac:dyDescent="0.25">
      <c r="F28" s="47"/>
    </row>
    <row r="29" spans="2:8" x14ac:dyDescent="0.25">
      <c r="F29" s="47"/>
    </row>
    <row r="30" spans="2:8" x14ac:dyDescent="0.25">
      <c r="F30" s="47"/>
    </row>
  </sheetData>
  <mergeCells count="17">
    <mergeCell ref="B13:B21"/>
    <mergeCell ref="B7:B11"/>
    <mergeCell ref="F3:H5"/>
    <mergeCell ref="C7:C8"/>
    <mergeCell ref="D7:D8"/>
    <mergeCell ref="E7:E8"/>
    <mergeCell ref="H7:H8"/>
    <mergeCell ref="C13:C14"/>
    <mergeCell ref="D13:D14"/>
    <mergeCell ref="E13:E14"/>
    <mergeCell ref="H13:H14"/>
    <mergeCell ref="C6:I6"/>
    <mergeCell ref="C1:G1"/>
    <mergeCell ref="C2:F2"/>
    <mergeCell ref="C3:D3"/>
    <mergeCell ref="C4:D4"/>
    <mergeCell ref="C5:D5"/>
  </mergeCells>
  <phoneticPr fontId="8" type="noConversion"/>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C8F2-0755-490F-92AD-AD9BF70548E1}">
  <dimension ref="B2:AA33"/>
  <sheetViews>
    <sheetView zoomScaleNormal="100" workbookViewId="0">
      <selection activeCell="F73" sqref="F73"/>
    </sheetView>
  </sheetViews>
  <sheetFormatPr defaultColWidth="9.140625" defaultRowHeight="15" x14ac:dyDescent="0.25"/>
  <cols>
    <col min="1" max="1" width="4.28515625" style="2" customWidth="1"/>
    <col min="2" max="2" width="9.140625" style="2"/>
    <col min="3" max="4" width="12.5703125" style="2" customWidth="1"/>
    <col min="5" max="5" width="11.7109375" style="2" customWidth="1"/>
    <col min="6" max="6" width="16" style="2" bestFit="1" customWidth="1"/>
    <col min="7" max="7" width="15.28515625" style="2" bestFit="1" customWidth="1"/>
    <col min="8" max="8" width="8.42578125" style="2" customWidth="1"/>
    <col min="9" max="9" width="8.28515625" style="2" customWidth="1"/>
    <col min="10" max="10" width="7.7109375" style="2" customWidth="1"/>
    <col min="11" max="12" width="8.28515625" style="2" customWidth="1"/>
    <col min="13" max="13" width="7.7109375" style="2" customWidth="1"/>
    <col min="14" max="16384" width="9.140625" style="2"/>
  </cols>
  <sheetData>
    <row r="2" spans="2:14" ht="26.1" customHeight="1" x14ac:dyDescent="0.25">
      <c r="C2" s="134" t="s">
        <v>48</v>
      </c>
      <c r="D2" s="134"/>
      <c r="E2" s="134"/>
      <c r="F2" s="134"/>
      <c r="G2" s="134"/>
      <c r="H2" s="134"/>
      <c r="I2" s="134"/>
      <c r="J2" s="134"/>
      <c r="K2" s="134"/>
      <c r="L2" s="134"/>
      <c r="M2" s="134"/>
      <c r="N2" s="158"/>
    </row>
    <row r="3" spans="2:14" ht="15" customHeight="1" x14ac:dyDescent="0.25">
      <c r="C3" s="171" t="s">
        <v>31</v>
      </c>
      <c r="D3" s="171"/>
      <c r="E3" s="172"/>
      <c r="F3" s="1" t="s">
        <v>4</v>
      </c>
      <c r="G3" s="159"/>
      <c r="H3" s="160"/>
      <c r="I3" s="160"/>
      <c r="J3" s="160"/>
      <c r="K3" s="160"/>
      <c r="L3" s="160"/>
      <c r="M3" s="161"/>
      <c r="N3" s="11"/>
    </row>
    <row r="4" spans="2:14" x14ac:dyDescent="0.25">
      <c r="C4" s="172"/>
      <c r="D4" s="172"/>
      <c r="E4" s="172"/>
      <c r="F4" s="25"/>
      <c r="G4" s="162"/>
      <c r="H4" s="163"/>
      <c r="I4" s="163"/>
      <c r="J4" s="163"/>
      <c r="K4" s="163"/>
      <c r="L4" s="163"/>
      <c r="M4" s="164"/>
    </row>
    <row r="5" spans="2:14" ht="29.1" customHeight="1" x14ac:dyDescent="0.25">
      <c r="C5" s="144" t="s">
        <v>40</v>
      </c>
      <c r="D5" s="144"/>
      <c r="E5" s="144"/>
      <c r="F5" s="54"/>
      <c r="G5" s="162"/>
      <c r="H5" s="163"/>
      <c r="I5" s="163"/>
      <c r="J5" s="163"/>
      <c r="K5" s="163"/>
      <c r="L5" s="163"/>
      <c r="M5" s="164"/>
    </row>
    <row r="6" spans="2:14" ht="29.1" customHeight="1" x14ac:dyDescent="0.25">
      <c r="C6" s="144" t="s">
        <v>39</v>
      </c>
      <c r="D6" s="144"/>
      <c r="E6" s="144"/>
      <c r="F6" s="54"/>
      <c r="G6" s="165"/>
      <c r="H6" s="166"/>
      <c r="I6" s="166"/>
      <c r="J6" s="166"/>
      <c r="K6" s="166"/>
      <c r="L6" s="166"/>
      <c r="M6" s="167"/>
    </row>
    <row r="7" spans="2:14" ht="32.25" customHeight="1" thickBot="1" x14ac:dyDescent="0.3">
      <c r="C7" s="3"/>
      <c r="D7" s="21"/>
      <c r="E7" s="4"/>
      <c r="F7" s="6"/>
      <c r="G7" s="5"/>
      <c r="H7" s="5"/>
      <c r="I7" s="5"/>
      <c r="J7" s="5"/>
      <c r="K7" s="5"/>
      <c r="L7" s="5"/>
    </row>
    <row r="8" spans="2:14" ht="21.6" customHeight="1" thickTop="1" x14ac:dyDescent="0.25">
      <c r="B8" s="139" t="s">
        <v>14</v>
      </c>
      <c r="C8" s="168" t="s">
        <v>43</v>
      </c>
      <c r="D8" s="168" t="s">
        <v>41</v>
      </c>
      <c r="E8" s="145"/>
      <c r="F8" s="145" t="s">
        <v>4</v>
      </c>
      <c r="G8" s="145" t="s">
        <v>11</v>
      </c>
      <c r="H8" s="145"/>
      <c r="I8" s="145"/>
      <c r="J8" s="169" t="s">
        <v>10</v>
      </c>
      <c r="K8" s="169"/>
      <c r="L8" s="169"/>
      <c r="M8" s="146" t="s">
        <v>7</v>
      </c>
    </row>
    <row r="9" spans="2:14" ht="20.45" customHeight="1" x14ac:dyDescent="0.25">
      <c r="B9" s="140"/>
      <c r="C9" s="155"/>
      <c r="D9" s="155"/>
      <c r="E9" s="144"/>
      <c r="F9" s="144"/>
      <c r="G9" s="102" t="s">
        <v>0</v>
      </c>
      <c r="H9" s="102" t="s">
        <v>12</v>
      </c>
      <c r="I9" s="102" t="s">
        <v>13</v>
      </c>
      <c r="J9" s="51" t="s">
        <v>0</v>
      </c>
      <c r="K9" s="102" t="s">
        <v>12</v>
      </c>
      <c r="L9" s="102" t="s">
        <v>13</v>
      </c>
      <c r="M9" s="147"/>
    </row>
    <row r="10" spans="2:14" ht="15" customHeight="1" x14ac:dyDescent="0.25">
      <c r="B10" s="140"/>
      <c r="C10" s="138" t="s">
        <v>1</v>
      </c>
      <c r="D10" s="103"/>
      <c r="E10" s="102" t="s">
        <v>38</v>
      </c>
      <c r="F10" s="106"/>
      <c r="G10" s="152">
        <v>1</v>
      </c>
      <c r="H10" s="152">
        <v>1.5</v>
      </c>
      <c r="I10" s="152">
        <v>0.5</v>
      </c>
      <c r="J10" s="170" t="str">
        <f>IF(F10="","",MAX((F$5+F$6)/(F10+F11)*G10,0.1))</f>
        <v/>
      </c>
      <c r="K10" s="170" t="str">
        <f>IF(F10="","",MIN(2/(1+F6/F5),1.999))</f>
        <v/>
      </c>
      <c r="L10" s="170" t="str">
        <f>IF(F10="","",2-K10)</f>
        <v/>
      </c>
      <c r="M10" s="92" t="str">
        <f>IF(F10="","",ABS(($F$5-F10)/$F$5))</f>
        <v/>
      </c>
    </row>
    <row r="11" spans="2:14" ht="15" customHeight="1" x14ac:dyDescent="0.25">
      <c r="B11" s="140"/>
      <c r="C11" s="138"/>
      <c r="D11" s="103"/>
      <c r="E11" s="102" t="s">
        <v>39</v>
      </c>
      <c r="F11" s="106"/>
      <c r="G11" s="152"/>
      <c r="H11" s="152"/>
      <c r="I11" s="152"/>
      <c r="J11" s="170"/>
      <c r="K11" s="170"/>
      <c r="L11" s="170"/>
      <c r="M11" s="92" t="str">
        <f>IF(F11="","",ABS(($F$6-F11)/$F$6))</f>
        <v/>
      </c>
    </row>
    <row r="12" spans="2:14" ht="15" customHeight="1" x14ac:dyDescent="0.25">
      <c r="B12" s="140"/>
      <c r="C12" s="138" t="s">
        <v>2</v>
      </c>
      <c r="D12" s="103"/>
      <c r="E12" s="102" t="s">
        <v>38</v>
      </c>
      <c r="F12" s="106"/>
      <c r="G12" s="170" t="str">
        <f>J10</f>
        <v/>
      </c>
      <c r="H12" s="170" t="str">
        <f>K10</f>
        <v/>
      </c>
      <c r="I12" s="170" t="str">
        <f>L10</f>
        <v/>
      </c>
      <c r="J12" s="170" t="str">
        <f>IF(F12="","",MAX((F$5+F$6)/(F12+F13)*G12,0.1))</f>
        <v/>
      </c>
      <c r="K12" s="170" t="str">
        <f>IF(F12="","",MIN(2/(1+F$6/F$5),1.999))</f>
        <v/>
      </c>
      <c r="L12" s="170" t="str">
        <f>IF(F12="","",2-K12)</f>
        <v/>
      </c>
      <c r="M12" s="92" t="str">
        <f>IF(F12="","",ABS(($F$5-F12)/$F$5))</f>
        <v/>
      </c>
    </row>
    <row r="13" spans="2:14" ht="17.25" customHeight="1" x14ac:dyDescent="0.25">
      <c r="B13" s="140"/>
      <c r="C13" s="138"/>
      <c r="D13" s="103"/>
      <c r="E13" s="102" t="s">
        <v>39</v>
      </c>
      <c r="F13" s="106"/>
      <c r="G13" s="170"/>
      <c r="H13" s="170"/>
      <c r="I13" s="170"/>
      <c r="J13" s="170"/>
      <c r="K13" s="170"/>
      <c r="L13" s="170"/>
      <c r="M13" s="92" t="str">
        <f>IF(F13="","",ABS(($F$6-F13)/$F$6))</f>
        <v/>
      </c>
    </row>
    <row r="14" spans="2:14" ht="18" customHeight="1" x14ac:dyDescent="0.25">
      <c r="B14" s="140"/>
      <c r="C14" s="138" t="s">
        <v>5</v>
      </c>
      <c r="D14" s="103"/>
      <c r="E14" s="102" t="s">
        <v>38</v>
      </c>
      <c r="F14" s="106"/>
      <c r="G14" s="170" t="str">
        <f>J12</f>
        <v/>
      </c>
      <c r="H14" s="170" t="str">
        <f>K12</f>
        <v/>
      </c>
      <c r="I14" s="170" t="str">
        <f>L12</f>
        <v/>
      </c>
      <c r="J14" s="170" t="str">
        <f>IF(F14="","",MAX((F$5+F$6)/(F14+F15)*G14,0.1))</f>
        <v/>
      </c>
      <c r="K14" s="170" t="str">
        <f>IF(F14="","",MIN(2/(1+F$6/F$5),1.999))</f>
        <v/>
      </c>
      <c r="L14" s="170" t="str">
        <f>IF(F14="","",2-K14)</f>
        <v/>
      </c>
      <c r="M14" s="92" t="str">
        <f>IF(F14="","",ABS(($F$5-F14)/$F$5))</f>
        <v/>
      </c>
    </row>
    <row r="15" spans="2:14" ht="16.5" customHeight="1" thickBot="1" x14ac:dyDescent="0.3">
      <c r="B15" s="141"/>
      <c r="C15" s="175"/>
      <c r="D15" s="104"/>
      <c r="E15" s="105" t="s">
        <v>39</v>
      </c>
      <c r="F15" s="107"/>
      <c r="G15" s="176"/>
      <c r="H15" s="176"/>
      <c r="I15" s="176"/>
      <c r="J15" s="176"/>
      <c r="K15" s="176"/>
      <c r="L15" s="176"/>
      <c r="M15" s="94" t="str">
        <f>IF(F15="","",ABS(($F$6-F15)/$F$6))</f>
        <v/>
      </c>
    </row>
    <row r="16" spans="2:14" ht="16.5" customHeight="1" thickTop="1" thickBot="1" x14ac:dyDescent="0.3">
      <c r="D16" s="27"/>
      <c r="E16" s="22"/>
      <c r="J16" s="17"/>
      <c r="K16" s="17"/>
      <c r="L16" s="17"/>
      <c r="M16" s="18"/>
    </row>
    <row r="17" spans="2:27" ht="16.5" customHeight="1" thickTop="1" x14ac:dyDescent="0.25">
      <c r="B17" s="177" t="s">
        <v>15</v>
      </c>
      <c r="C17" s="154" t="s">
        <v>43</v>
      </c>
      <c r="D17" s="154" t="s">
        <v>41</v>
      </c>
      <c r="E17" s="153"/>
      <c r="F17" s="153" t="s">
        <v>4</v>
      </c>
      <c r="G17" s="153" t="s">
        <v>11</v>
      </c>
      <c r="H17" s="153"/>
      <c r="I17" s="153"/>
      <c r="J17" s="149" t="s">
        <v>10</v>
      </c>
      <c r="K17" s="149"/>
      <c r="L17" s="149"/>
      <c r="M17" s="173" t="s">
        <v>7</v>
      </c>
    </row>
    <row r="18" spans="2:27" ht="16.5" customHeight="1" x14ac:dyDescent="0.25">
      <c r="B18" s="178"/>
      <c r="C18" s="155"/>
      <c r="D18" s="155"/>
      <c r="E18" s="144"/>
      <c r="F18" s="144"/>
      <c r="G18" s="40" t="s">
        <v>0</v>
      </c>
      <c r="H18" s="40" t="s">
        <v>12</v>
      </c>
      <c r="I18" s="40" t="s">
        <v>13</v>
      </c>
      <c r="J18" s="44" t="s">
        <v>0</v>
      </c>
      <c r="K18" s="19" t="s">
        <v>12</v>
      </c>
      <c r="L18" s="19" t="s">
        <v>13</v>
      </c>
      <c r="M18" s="174"/>
    </row>
    <row r="19" spans="2:27" ht="16.5" customHeight="1" x14ac:dyDescent="0.25">
      <c r="B19" s="178"/>
      <c r="C19" s="144" t="s">
        <v>1</v>
      </c>
      <c r="D19" s="28"/>
      <c r="E19" s="40" t="s">
        <v>38</v>
      </c>
      <c r="F19" s="55"/>
      <c r="G19" s="152">
        <v>1</v>
      </c>
      <c r="H19" s="152">
        <v>1.5</v>
      </c>
      <c r="I19" s="152">
        <v>0.5</v>
      </c>
      <c r="J19" s="150" t="str">
        <f>IF(F19="","",MAX((F$5+F$6)/(F19+F20)*G19,0.1))</f>
        <v/>
      </c>
      <c r="K19" s="150" t="str">
        <f>IF(F19="","",MIN((2-H19)*(F5*F20/F19/F6-1)+H19,1.999))</f>
        <v/>
      </c>
      <c r="L19" s="150" t="str">
        <f>IF(F19="","",2-K19)</f>
        <v/>
      </c>
      <c r="M19" s="95" t="str">
        <f>IF(F19="","",ABS(($F$5-F19)/$F$5))</f>
        <v/>
      </c>
    </row>
    <row r="20" spans="2:27" ht="16.5" customHeight="1" x14ac:dyDescent="0.25">
      <c r="B20" s="178"/>
      <c r="C20" s="144"/>
      <c r="D20" s="28"/>
      <c r="E20" s="40" t="s">
        <v>39</v>
      </c>
      <c r="F20" s="55"/>
      <c r="G20" s="152"/>
      <c r="H20" s="152"/>
      <c r="I20" s="152"/>
      <c r="J20" s="150"/>
      <c r="K20" s="150"/>
      <c r="L20" s="150"/>
      <c r="M20" s="95" t="str">
        <f>IF(F20="","",ABS(($F$6-F20)/$F$6))</f>
        <v/>
      </c>
    </row>
    <row r="21" spans="2:27" ht="16.5" customHeight="1" x14ac:dyDescent="0.25">
      <c r="B21" s="178"/>
      <c r="C21" s="144" t="s">
        <v>2</v>
      </c>
      <c r="D21" s="28"/>
      <c r="E21" s="40" t="s">
        <v>38</v>
      </c>
      <c r="F21" s="55"/>
      <c r="G21" s="150" t="str">
        <f>IF(J19&lt;1,0.002,J19)</f>
        <v/>
      </c>
      <c r="H21" s="150" t="str">
        <f>K19</f>
        <v/>
      </c>
      <c r="I21" s="150" t="str">
        <f>L19</f>
        <v/>
      </c>
      <c r="J21" s="150" t="str">
        <f>IF(F21="","",MAX((AVERAGE(F$5,F$6)-AVERAGE(F19,F20))*(G21-G19)/(AVERAGE(F21,F22)-AVERAGE(F19,F20))+G19,0.1))</f>
        <v/>
      </c>
      <c r="K21" s="150" t="str">
        <f>IF(F21="","",MIN((F$5/F$6-F19/F20)*(H21-H19)/(F21/F22-F19/F20)+H19,1.999))</f>
        <v/>
      </c>
      <c r="L21" s="150" t="str">
        <f>IF(F21="","",2-K21)</f>
        <v/>
      </c>
      <c r="M21" s="95" t="str">
        <f>IF(F21="","",ABS(($F$5-F21)/$F$5))</f>
        <v/>
      </c>
    </row>
    <row r="22" spans="2:27" ht="15" customHeight="1" x14ac:dyDescent="0.25">
      <c r="B22" s="178"/>
      <c r="C22" s="144"/>
      <c r="D22" s="28"/>
      <c r="E22" s="40" t="s">
        <v>39</v>
      </c>
      <c r="F22" s="55"/>
      <c r="G22" s="150"/>
      <c r="H22" s="150"/>
      <c r="I22" s="150"/>
      <c r="J22" s="150"/>
      <c r="K22" s="150"/>
      <c r="L22" s="150"/>
      <c r="M22" s="95" t="str">
        <f>IF(F22="","",ABS(($F$6-F22)/$F$6))</f>
        <v/>
      </c>
      <c r="Q22" s="16"/>
      <c r="R22" s="16"/>
      <c r="S22" s="16"/>
      <c r="T22" s="16"/>
      <c r="U22" s="16"/>
      <c r="V22" s="16"/>
      <c r="W22" s="16"/>
      <c r="X22" s="16"/>
      <c r="Y22" s="16"/>
      <c r="Z22" s="16"/>
      <c r="AA22" s="16"/>
    </row>
    <row r="23" spans="2:27" ht="15.75" customHeight="1" x14ac:dyDescent="0.25">
      <c r="B23" s="178"/>
      <c r="C23" s="144" t="s">
        <v>5</v>
      </c>
      <c r="D23" s="28"/>
      <c r="E23" s="40" t="s">
        <v>38</v>
      </c>
      <c r="F23" s="55"/>
      <c r="G23" s="150" t="str">
        <f>J21</f>
        <v/>
      </c>
      <c r="H23" s="150" t="str">
        <f>K21</f>
        <v/>
      </c>
      <c r="I23" s="150" t="str">
        <f>L21</f>
        <v/>
      </c>
      <c r="J23" s="150" t="str">
        <f>IF(F23="","",MAX((AVERAGE(F$5,F$6)-AVERAGE(F21,F22))*(G23-G21)/(AVERAGE(F23,F24)-AVERAGE(F21,F22))+G21,0.1))</f>
        <v/>
      </c>
      <c r="K23" s="150" t="str">
        <f>IF(F23="","",MIN((F$5/F$6-F21/F22)*(H23-H21)/(F23/F24-F21/F22)+H21,1.999))</f>
        <v/>
      </c>
      <c r="L23" s="150" t="str">
        <f>IF(F23="","",2-K23)</f>
        <v/>
      </c>
      <c r="M23" s="95" t="str">
        <f>IF(F23="","",ABS(($F$5-F23)/$F$5))</f>
        <v/>
      </c>
      <c r="W23" s="15"/>
    </row>
    <row r="24" spans="2:27" x14ac:dyDescent="0.25">
      <c r="B24" s="178"/>
      <c r="C24" s="144"/>
      <c r="D24" s="28"/>
      <c r="E24" s="40" t="s">
        <v>39</v>
      </c>
      <c r="F24" s="55"/>
      <c r="G24" s="150"/>
      <c r="H24" s="150"/>
      <c r="I24" s="150"/>
      <c r="J24" s="150"/>
      <c r="K24" s="150"/>
      <c r="L24" s="150"/>
      <c r="M24" s="95" t="str">
        <f>IF(F24="","",ABS(($F$6-F24)/$F$6))</f>
        <v/>
      </c>
      <c r="S24" s="15"/>
      <c r="W24" s="15"/>
    </row>
    <row r="25" spans="2:27" x14ac:dyDescent="0.25">
      <c r="B25" s="178"/>
      <c r="C25" s="144" t="s">
        <v>6</v>
      </c>
      <c r="D25" s="28"/>
      <c r="E25" s="40" t="s">
        <v>38</v>
      </c>
      <c r="F25" s="55"/>
      <c r="G25" s="150" t="str">
        <f>IF(AND(F23="",F24=""),"",IF(AVERAGE(F24,F23)&gt;AVERAGE(F$5,F$6),(AVERAGE(F$5,F$6)-AVERAGE(F$21,F$22))*(G23-G$21)/(AVERAGE(F23,F24)-AVERAGE(F$21,F$22))+G$21,(AVERAGE(F$5,F$6)-AVERAGE(F$19,F$20))*(G23-G$19)/(AVERAGE(F23,F24)-AVERAGE(F$19,F$20))+G$19))</f>
        <v/>
      </c>
      <c r="H25" s="150" t="str">
        <f t="shared" ref="H25:I25" si="0">K23</f>
        <v/>
      </c>
      <c r="I25" s="150" t="str">
        <f t="shared" si="0"/>
        <v/>
      </c>
      <c r="J25" s="150" t="str">
        <f>IF(F25="","",MAX((AVERAGE(F$5,F$6)-AVERAGE(F23,F24))*(G25-G23)/(AVERAGE(F25,F26)-AVERAGE(F23,F24))+G23,0.1))</f>
        <v/>
      </c>
      <c r="K25" s="150" t="str">
        <f>IF(F25="","",MIN((F$5/F$6-F23/F24)*(H25-H23)/(F25/F26-F23/F24)+H23,1.999))</f>
        <v/>
      </c>
      <c r="L25" s="150" t="str">
        <f>IF(F25="","",2-K25)</f>
        <v/>
      </c>
      <c r="M25" s="95" t="str">
        <f>IF(F25="","",ABS(($F$5-F25)/$F$5))</f>
        <v/>
      </c>
      <c r="S25" s="15"/>
      <c r="W25" s="15"/>
      <c r="X25" s="15"/>
    </row>
    <row r="26" spans="2:27" x14ac:dyDescent="0.25">
      <c r="B26" s="178"/>
      <c r="C26" s="144"/>
      <c r="D26" s="28"/>
      <c r="E26" s="40" t="s">
        <v>39</v>
      </c>
      <c r="F26" s="55"/>
      <c r="G26" s="150"/>
      <c r="H26" s="150"/>
      <c r="I26" s="150"/>
      <c r="J26" s="150"/>
      <c r="K26" s="150"/>
      <c r="L26" s="150"/>
      <c r="M26" s="95" t="str">
        <f>IF(F26="","",ABS(($F$6-F26)/$F$6))</f>
        <v/>
      </c>
      <c r="S26" s="15"/>
      <c r="W26" s="15"/>
      <c r="X26" s="15"/>
    </row>
    <row r="27" spans="2:27" x14ac:dyDescent="0.25">
      <c r="B27" s="178"/>
      <c r="C27" s="144" t="s">
        <v>8</v>
      </c>
      <c r="D27" s="28"/>
      <c r="E27" s="40" t="s">
        <v>38</v>
      </c>
      <c r="F27" s="55"/>
      <c r="G27" s="150" t="str">
        <f>IF(AND(F25="",F26=""),"",IF(AVERAGE(F26,F25)&gt;AVERAGE(F$5,F$6),(AVERAGE(F$5,F$6)-AVERAGE(F$21,F$22))*(G25-G$21)/(AVERAGE(F25,F26)-AVERAGE(F$21,F$22))+G$21,(AVERAGE(F$5,F$6)-AVERAGE(F$19,F$20))*(G25-G$19)/(AVERAGE(F25,F26)-AVERAGE(F$19,F$20))+G$19))</f>
        <v/>
      </c>
      <c r="H27" s="150" t="str">
        <f>K25</f>
        <v/>
      </c>
      <c r="I27" s="150" t="str">
        <f>L25</f>
        <v/>
      </c>
      <c r="J27" s="150" t="str">
        <f t="shared" ref="J27" si="1">IF(F27="","",MAX((AVERAGE(F$5,F$6)-AVERAGE(F25,F26))*(G27-G25)/(AVERAGE(F27,F28)-AVERAGE(F25,F26))+G25,0.1))</f>
        <v/>
      </c>
      <c r="K27" s="150" t="str">
        <f t="shared" ref="K27" si="2">IF(F27="","",MIN((F$5/F$6-F25/F26)*(H27-H25)/(F27/F28-F25/F26)+H25,1.999))</f>
        <v/>
      </c>
      <c r="L27" s="150" t="str">
        <f t="shared" ref="L27" si="3">IF(F27="","",2-K27)</f>
        <v/>
      </c>
      <c r="M27" s="95" t="str">
        <f>IF(F27="","",ABS(($F$5-F27)/$F$5))</f>
        <v/>
      </c>
      <c r="S27" s="15"/>
      <c r="W27" s="15"/>
      <c r="X27" s="15"/>
    </row>
    <row r="28" spans="2:27" x14ac:dyDescent="0.25">
      <c r="B28" s="178"/>
      <c r="C28" s="144"/>
      <c r="D28" s="28"/>
      <c r="E28" s="40" t="s">
        <v>39</v>
      </c>
      <c r="F28" s="55"/>
      <c r="G28" s="150"/>
      <c r="H28" s="150"/>
      <c r="I28" s="150"/>
      <c r="J28" s="150"/>
      <c r="K28" s="150"/>
      <c r="L28" s="150"/>
      <c r="M28" s="95" t="str">
        <f>IF(F28="","",ABS(($F$6-F28)/$F$6))</f>
        <v/>
      </c>
      <c r="S28" s="15"/>
      <c r="W28" s="15"/>
      <c r="X28" s="15"/>
    </row>
    <row r="29" spans="2:27" x14ac:dyDescent="0.25">
      <c r="B29" s="178"/>
      <c r="C29" s="144" t="s">
        <v>9</v>
      </c>
      <c r="D29" s="28"/>
      <c r="E29" s="40" t="s">
        <v>38</v>
      </c>
      <c r="F29" s="55"/>
      <c r="G29" s="156" t="str">
        <f>IF(AND(F27="",F28=""),"",IF(AVERAGE(F28,F27)&gt;AVERAGE(F$5,F$6),(AVERAGE(F$5,F$6)-AVERAGE(F$21,F$22))*(G27-G$21)/(AVERAGE(F27,F28)-AVERAGE(F$21,F$22))+G$21,(AVERAGE(F$5,F$6)-AVERAGE(F$19,F$20))*(G27-G$19)/(AVERAGE(F27,F28)-AVERAGE(F$19,F$20))+G$19))</f>
        <v/>
      </c>
      <c r="H29" s="156" t="str">
        <f t="shared" ref="H29:I29" si="4">K27</f>
        <v/>
      </c>
      <c r="I29" s="156" t="str">
        <f t="shared" si="4"/>
        <v/>
      </c>
      <c r="J29" s="150" t="str">
        <f t="shared" ref="J29" si="5">IF(F29="","",MAX((AVERAGE(F$5,F$6)-AVERAGE(F27,F28))*(G29-G27)/(AVERAGE(F29,F30)-AVERAGE(F27,F28))+G27,0.1))</f>
        <v/>
      </c>
      <c r="K29" s="150" t="str">
        <f t="shared" ref="K29" si="6">IF(F29="","",MIN((F$5/F$6-F27/F28)*(H29-H27)/(F29/F30-F27/F28)+H27,1.999))</f>
        <v/>
      </c>
      <c r="L29" s="150" t="str">
        <f t="shared" ref="L29" si="7">IF(F29="","",2-K29)</f>
        <v/>
      </c>
      <c r="M29" s="95" t="str">
        <f>IF(F29="","",ABS(($F$5-F29)/$F$5))</f>
        <v/>
      </c>
      <c r="S29" s="15"/>
      <c r="W29" s="15"/>
      <c r="X29" s="15"/>
    </row>
    <row r="30" spans="2:27" x14ac:dyDescent="0.25">
      <c r="B30" s="178"/>
      <c r="C30" s="144"/>
      <c r="D30" s="28"/>
      <c r="E30" s="40" t="s">
        <v>39</v>
      </c>
      <c r="F30" s="55"/>
      <c r="G30" s="156"/>
      <c r="H30" s="156"/>
      <c r="I30" s="156"/>
      <c r="J30" s="150"/>
      <c r="K30" s="150"/>
      <c r="L30" s="150"/>
      <c r="M30" s="95" t="str">
        <f>IF(F30="","",ABS(($F$6-F30)/$F$6))</f>
        <v/>
      </c>
      <c r="S30" s="15"/>
      <c r="W30" s="15"/>
      <c r="X30" s="15"/>
    </row>
    <row r="31" spans="2:27" x14ac:dyDescent="0.25">
      <c r="B31" s="178"/>
      <c r="C31" s="144" t="s">
        <v>33</v>
      </c>
      <c r="D31" s="28"/>
      <c r="E31" s="40" t="s">
        <v>38</v>
      </c>
      <c r="F31" s="55"/>
      <c r="G31" s="150" t="str">
        <f>IF(AND(F29="",F30=""),"",IF(AVERAGE(F30,F29)&gt;AVERAGE(F$5,F$6),(AVERAGE(F$5,F$6)-AVERAGE(F$21,F$22))*(G29-G$21)/(AVERAGE(F29,F30)-AVERAGE(F$21,F$22))+G$21,(AVERAGE(F$5,F$6)-AVERAGE(F$19,F$20))*(G29-G$19)/(AVERAGE(F29,F30)-AVERAGE(F$19,F$20))+G$19))</f>
        <v/>
      </c>
      <c r="H31" s="150" t="str">
        <f t="shared" ref="H31:I31" si="8">K29</f>
        <v/>
      </c>
      <c r="I31" s="150" t="str">
        <f t="shared" si="8"/>
        <v/>
      </c>
      <c r="J31" s="150" t="str">
        <f t="shared" ref="J31" si="9">IF(F31="","",MAX((AVERAGE(F$5,F$6)-AVERAGE(F29,F30))*(G31-G29)/(AVERAGE(F31,F32)-AVERAGE(F29,F30))+G29,0.1))</f>
        <v/>
      </c>
      <c r="K31" s="150" t="str">
        <f t="shared" ref="K31" si="10">IF(F31="","",MIN((F$5/F$6-F29/F30)*(H31-H29)/(F31/F32-F29/F30)+H29,1.999))</f>
        <v/>
      </c>
      <c r="L31" s="150" t="str">
        <f t="shared" ref="L31" si="11">IF(F31="","",2-K31)</f>
        <v/>
      </c>
      <c r="M31" s="95" t="str">
        <f>IF(F31="","",ABS(($F$5-F31)/$F$5))</f>
        <v/>
      </c>
      <c r="Q31" s="15"/>
      <c r="S31" s="15"/>
      <c r="W31" s="15"/>
      <c r="X31" s="15"/>
    </row>
    <row r="32" spans="2:27" ht="15.75" thickBot="1" x14ac:dyDescent="0.3">
      <c r="B32" s="179"/>
      <c r="C32" s="157"/>
      <c r="D32" s="29"/>
      <c r="E32" s="43" t="s">
        <v>39</v>
      </c>
      <c r="F32" s="96"/>
      <c r="G32" s="151"/>
      <c r="H32" s="151"/>
      <c r="I32" s="151"/>
      <c r="J32" s="151"/>
      <c r="K32" s="151"/>
      <c r="L32" s="151"/>
      <c r="M32" s="97" t="str">
        <f>IF(F32="","",ABS(($F$6-F32)/$F$6))</f>
        <v/>
      </c>
      <c r="S32" s="15"/>
      <c r="W32" s="15"/>
      <c r="X32" s="15"/>
    </row>
    <row r="33" spans="19:24" ht="15.75" thickTop="1" x14ac:dyDescent="0.25">
      <c r="S33" s="15"/>
      <c r="W33" s="15"/>
      <c r="X33" s="15"/>
    </row>
  </sheetData>
  <mergeCells count="91">
    <mergeCell ref="L12:L13"/>
    <mergeCell ref="C12:C13"/>
    <mergeCell ref="J12:J13"/>
    <mergeCell ref="K12:K13"/>
    <mergeCell ref="G14:G15"/>
    <mergeCell ref="H14:H15"/>
    <mergeCell ref="I14:I15"/>
    <mergeCell ref="B8:B15"/>
    <mergeCell ref="M17:M18"/>
    <mergeCell ref="C17:C18"/>
    <mergeCell ref="E17:E18"/>
    <mergeCell ref="L10:L11"/>
    <mergeCell ref="K10:K11"/>
    <mergeCell ref="C14:C15"/>
    <mergeCell ref="G12:G13"/>
    <mergeCell ref="H12:H13"/>
    <mergeCell ref="I12:I13"/>
    <mergeCell ref="J14:J15"/>
    <mergeCell ref="K14:K15"/>
    <mergeCell ref="L14:L15"/>
    <mergeCell ref="B17:B32"/>
    <mergeCell ref="G17:I17"/>
    <mergeCell ref="C19:C20"/>
    <mergeCell ref="C2:N2"/>
    <mergeCell ref="G3:M6"/>
    <mergeCell ref="C8:C9"/>
    <mergeCell ref="G10:G11"/>
    <mergeCell ref="H10:H11"/>
    <mergeCell ref="I10:I11"/>
    <mergeCell ref="G8:I8"/>
    <mergeCell ref="J8:L8"/>
    <mergeCell ref="J10:J11"/>
    <mergeCell ref="E8:E9"/>
    <mergeCell ref="C10:C11"/>
    <mergeCell ref="F8:F9"/>
    <mergeCell ref="M8:M9"/>
    <mergeCell ref="D8:D9"/>
    <mergeCell ref="C3:E4"/>
    <mergeCell ref="C5:E5"/>
    <mergeCell ref="C6:E6"/>
    <mergeCell ref="H25:H26"/>
    <mergeCell ref="C25:C26"/>
    <mergeCell ref="G25:G26"/>
    <mergeCell ref="I31:I32"/>
    <mergeCell ref="I29:I30"/>
    <mergeCell ref="I27:I28"/>
    <mergeCell ref="I21:I22"/>
    <mergeCell ref="I23:I24"/>
    <mergeCell ref="I25:I26"/>
    <mergeCell ref="G21:G22"/>
    <mergeCell ref="H21:H22"/>
    <mergeCell ref="C31:C32"/>
    <mergeCell ref="G31:G32"/>
    <mergeCell ref="H31:H32"/>
    <mergeCell ref="C29:C30"/>
    <mergeCell ref="K31:K32"/>
    <mergeCell ref="J23:J24"/>
    <mergeCell ref="J25:J26"/>
    <mergeCell ref="J27:J28"/>
    <mergeCell ref="J31:J32"/>
    <mergeCell ref="J29:J30"/>
    <mergeCell ref="C23:C24"/>
    <mergeCell ref="G23:G24"/>
    <mergeCell ref="H23:H24"/>
    <mergeCell ref="C21:C22"/>
    <mergeCell ref="G29:G30"/>
    <mergeCell ref="H29:H30"/>
    <mergeCell ref="C27:C28"/>
    <mergeCell ref="G27:G28"/>
    <mergeCell ref="H27:H28"/>
    <mergeCell ref="G19:G20"/>
    <mergeCell ref="F17:F18"/>
    <mergeCell ref="H19:H20"/>
    <mergeCell ref="I19:I20"/>
    <mergeCell ref="D17:D18"/>
    <mergeCell ref="J17:L17"/>
    <mergeCell ref="L31:L32"/>
    <mergeCell ref="K23:K24"/>
    <mergeCell ref="K25:K26"/>
    <mergeCell ref="K27:K28"/>
    <mergeCell ref="K29:K30"/>
    <mergeCell ref="L25:L26"/>
    <mergeCell ref="L27:L28"/>
    <mergeCell ref="L29:L30"/>
    <mergeCell ref="J19:J20"/>
    <mergeCell ref="J21:J22"/>
    <mergeCell ref="K21:K22"/>
    <mergeCell ref="L21:L22"/>
    <mergeCell ref="L23:L24"/>
    <mergeCell ref="K19:K20"/>
    <mergeCell ref="L19:L20"/>
  </mergeCells>
  <phoneticPr fontId="8" type="noConversion"/>
  <pageMargins left="0.7" right="0.7" top="0.75" bottom="0.75" header="0.3" footer="0.3"/>
  <pageSetup orientation="portrait" r:id="rId1"/>
  <ignoredErrors>
    <ignoredError sqref="M20:M31"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E597-2F49-4A4C-A0CC-E377F8B09A97}">
  <dimension ref="B2:AA33"/>
  <sheetViews>
    <sheetView zoomScaleNormal="100" workbookViewId="0">
      <selection activeCell="E55" sqref="E55"/>
    </sheetView>
  </sheetViews>
  <sheetFormatPr defaultColWidth="9.140625" defaultRowHeight="15" x14ac:dyDescent="0.25"/>
  <cols>
    <col min="1" max="1" width="4.28515625" style="2" customWidth="1"/>
    <col min="2" max="2" width="9.140625" style="2"/>
    <col min="3" max="4" width="12.5703125" style="2" customWidth="1"/>
    <col min="5" max="5" width="11.7109375" style="2" customWidth="1"/>
    <col min="6" max="6" width="16" style="2" bestFit="1" customWidth="1"/>
    <col min="7" max="7" width="15.28515625" style="2" bestFit="1" customWidth="1"/>
    <col min="8" max="13" width="7.7109375" style="2" customWidth="1"/>
    <col min="14" max="16384" width="9.140625" style="2"/>
  </cols>
  <sheetData>
    <row r="2" spans="2:14" ht="26.1" customHeight="1" x14ac:dyDescent="0.25">
      <c r="C2" s="134" t="s">
        <v>50</v>
      </c>
      <c r="D2" s="134"/>
      <c r="E2" s="134"/>
      <c r="F2" s="134"/>
      <c r="G2" s="134"/>
      <c r="H2" s="134"/>
      <c r="I2" s="134"/>
      <c r="J2" s="134"/>
      <c r="K2" s="134"/>
      <c r="L2" s="134"/>
      <c r="M2" s="134"/>
      <c r="N2" s="158"/>
    </row>
    <row r="3" spans="2:14" ht="15" customHeight="1" x14ac:dyDescent="0.25">
      <c r="C3" s="171" t="s">
        <v>31</v>
      </c>
      <c r="D3" s="171"/>
      <c r="E3" s="172"/>
      <c r="F3" s="1" t="s">
        <v>4</v>
      </c>
      <c r="G3" s="160"/>
      <c r="H3" s="160"/>
      <c r="I3" s="160"/>
      <c r="J3" s="160"/>
      <c r="K3" s="160"/>
      <c r="L3" s="160"/>
      <c r="M3" s="161"/>
      <c r="N3" s="11"/>
    </row>
    <row r="4" spans="2:14" x14ac:dyDescent="0.25">
      <c r="C4" s="172"/>
      <c r="D4" s="172"/>
      <c r="E4" s="172"/>
      <c r="F4" s="25"/>
      <c r="G4" s="163"/>
      <c r="H4" s="163"/>
      <c r="I4" s="163"/>
      <c r="J4" s="163"/>
      <c r="K4" s="163"/>
      <c r="L4" s="163"/>
      <c r="M4" s="164"/>
    </row>
    <row r="5" spans="2:14" ht="29.1" customHeight="1" x14ac:dyDescent="0.25">
      <c r="C5" s="138" t="s">
        <v>52</v>
      </c>
      <c r="D5" s="138"/>
      <c r="E5" s="138"/>
      <c r="F5" s="187"/>
      <c r="G5" s="163"/>
      <c r="H5" s="163"/>
      <c r="I5" s="163"/>
      <c r="J5" s="163"/>
      <c r="K5" s="163"/>
      <c r="L5" s="163"/>
      <c r="M5" s="164"/>
    </row>
    <row r="6" spans="2:14" ht="29.1" customHeight="1" x14ac:dyDescent="0.25">
      <c r="C6" s="138"/>
      <c r="D6" s="138"/>
      <c r="E6" s="138"/>
      <c r="F6" s="187"/>
      <c r="G6" s="166"/>
      <c r="H6" s="166"/>
      <c r="I6" s="166"/>
      <c r="J6" s="166"/>
      <c r="K6" s="166"/>
      <c r="L6" s="166"/>
      <c r="M6" s="167"/>
    </row>
    <row r="7" spans="2:14" ht="32.25" customHeight="1" thickBot="1" x14ac:dyDescent="0.3">
      <c r="C7" s="23"/>
      <c r="D7" s="23"/>
      <c r="E7" s="4"/>
      <c r="F7" s="4"/>
      <c r="G7" s="5"/>
      <c r="H7" s="5"/>
      <c r="I7" s="5"/>
      <c r="J7" s="5"/>
      <c r="K7" s="5"/>
      <c r="L7" s="5"/>
    </row>
    <row r="8" spans="2:14" ht="15" customHeight="1" thickTop="1" x14ac:dyDescent="0.25">
      <c r="B8" s="139" t="s">
        <v>14</v>
      </c>
      <c r="C8" s="168" t="s">
        <v>43</v>
      </c>
      <c r="D8" s="168" t="s">
        <v>41</v>
      </c>
      <c r="E8" s="145" t="s">
        <v>45</v>
      </c>
      <c r="F8" s="145" t="s">
        <v>4</v>
      </c>
      <c r="G8" s="145" t="s">
        <v>11</v>
      </c>
      <c r="H8" s="145"/>
      <c r="I8" s="145"/>
      <c r="J8" s="169" t="s">
        <v>10</v>
      </c>
      <c r="K8" s="169"/>
      <c r="L8" s="169"/>
      <c r="M8" s="146" t="s">
        <v>7</v>
      </c>
    </row>
    <row r="9" spans="2:14" x14ac:dyDescent="0.25">
      <c r="B9" s="140"/>
      <c r="C9" s="155"/>
      <c r="D9" s="155"/>
      <c r="E9" s="144"/>
      <c r="F9" s="144"/>
      <c r="G9" s="40" t="s">
        <v>0</v>
      </c>
      <c r="H9" s="40" t="s">
        <v>12</v>
      </c>
      <c r="I9" s="40" t="s">
        <v>13</v>
      </c>
      <c r="J9" s="51" t="s">
        <v>0</v>
      </c>
      <c r="K9" s="40" t="s">
        <v>12</v>
      </c>
      <c r="L9" s="40" t="s">
        <v>13</v>
      </c>
      <c r="M9" s="147"/>
    </row>
    <row r="10" spans="2:14" x14ac:dyDescent="0.25">
      <c r="B10" s="140"/>
      <c r="C10" s="138" t="s">
        <v>1</v>
      </c>
      <c r="D10" s="197"/>
      <c r="E10" s="144" t="s">
        <v>44</v>
      </c>
      <c r="F10" s="188"/>
      <c r="G10" s="152"/>
      <c r="H10" s="152"/>
      <c r="I10" s="152"/>
      <c r="J10" s="150" t="str">
        <f>IF(F10="","",MAX((F$5+F$6)/(F10+F11)*G10,0.1))</f>
        <v/>
      </c>
      <c r="K10" s="150" t="str">
        <f>IF(F10="","",MIN(H10,1.999))</f>
        <v/>
      </c>
      <c r="L10" s="150" t="str">
        <f>IF(F10="","",2-K10)</f>
        <v/>
      </c>
      <c r="M10" s="180" t="str">
        <f>IF(F10="","",ABS(($F$5-F10)/$F$5))</f>
        <v/>
      </c>
    </row>
    <row r="11" spans="2:14" x14ac:dyDescent="0.25">
      <c r="B11" s="140"/>
      <c r="C11" s="138"/>
      <c r="D11" s="197"/>
      <c r="E11" s="144"/>
      <c r="F11" s="188"/>
      <c r="G11" s="152"/>
      <c r="H11" s="152"/>
      <c r="I11" s="152"/>
      <c r="J11" s="150"/>
      <c r="K11" s="150"/>
      <c r="L11" s="150"/>
      <c r="M11" s="180"/>
    </row>
    <row r="12" spans="2:14" x14ac:dyDescent="0.25">
      <c r="B12" s="140"/>
      <c r="C12" s="138" t="s">
        <v>2</v>
      </c>
      <c r="D12" s="197"/>
      <c r="E12" s="144" t="s">
        <v>44</v>
      </c>
      <c r="F12" s="188"/>
      <c r="G12" s="156" t="str">
        <f>J10</f>
        <v/>
      </c>
      <c r="H12" s="156" t="str">
        <f>K10</f>
        <v/>
      </c>
      <c r="I12" s="156" t="str">
        <f>L10</f>
        <v/>
      </c>
      <c r="J12" s="156" t="str">
        <f>IF(F12="","",MAX((F$5+F$6)/(F12+F13)*G12,0.1))</f>
        <v/>
      </c>
      <c r="K12" s="150" t="str">
        <f>IF(F12="","",MIN(H12,1.999))</f>
        <v/>
      </c>
      <c r="L12" s="150" t="str">
        <f>IF(F12="","",2-K12)</f>
        <v/>
      </c>
      <c r="M12" s="180" t="str">
        <f>IF(F12="","",ABS(($F$5-F12)/$F$5))</f>
        <v/>
      </c>
    </row>
    <row r="13" spans="2:14" x14ac:dyDescent="0.25">
      <c r="B13" s="140"/>
      <c r="C13" s="138"/>
      <c r="D13" s="197"/>
      <c r="E13" s="144"/>
      <c r="F13" s="188"/>
      <c r="G13" s="156"/>
      <c r="H13" s="156"/>
      <c r="I13" s="156"/>
      <c r="J13" s="156"/>
      <c r="K13" s="150"/>
      <c r="L13" s="150"/>
      <c r="M13" s="180"/>
    </row>
    <row r="14" spans="2:14" x14ac:dyDescent="0.25">
      <c r="B14" s="140"/>
      <c r="C14" s="138" t="s">
        <v>5</v>
      </c>
      <c r="D14" s="197"/>
      <c r="E14" s="144" t="s">
        <v>44</v>
      </c>
      <c r="F14" s="188"/>
      <c r="G14" s="156" t="str">
        <f>J12</f>
        <v/>
      </c>
      <c r="H14" s="156" t="str">
        <f>K12</f>
        <v/>
      </c>
      <c r="I14" s="156" t="str">
        <f>L12</f>
        <v/>
      </c>
      <c r="J14" s="156" t="str">
        <f>IF(F14="","",MAX((F$5+F$6)/(F14+F15)*G14,0.1))</f>
        <v/>
      </c>
      <c r="K14" s="150" t="str">
        <f>IF(F14="","",MIN(H14,1.999))</f>
        <v/>
      </c>
      <c r="L14" s="150" t="str">
        <f>IF(F14="","",2-K14)</f>
        <v/>
      </c>
      <c r="M14" s="180" t="str">
        <f>IF(F14="","",ABS(($F$5-F14)/$F$5))</f>
        <v/>
      </c>
    </row>
    <row r="15" spans="2:14" ht="15.75" thickBot="1" x14ac:dyDescent="0.3">
      <c r="B15" s="141"/>
      <c r="C15" s="175"/>
      <c r="D15" s="198"/>
      <c r="E15" s="189"/>
      <c r="F15" s="199"/>
      <c r="G15" s="200"/>
      <c r="H15" s="200"/>
      <c r="I15" s="200"/>
      <c r="J15" s="200"/>
      <c r="K15" s="184"/>
      <c r="L15" s="184"/>
      <c r="M15" s="181"/>
    </row>
    <row r="16" spans="2:14" ht="21.75" customHeight="1" thickTop="1" thickBot="1" x14ac:dyDescent="0.3">
      <c r="J16" s="17"/>
      <c r="K16" s="17"/>
      <c r="L16" s="17"/>
      <c r="M16" s="18"/>
    </row>
    <row r="17" spans="2:27" ht="15" customHeight="1" thickTop="1" x14ac:dyDescent="0.25">
      <c r="B17" s="192" t="s">
        <v>15</v>
      </c>
      <c r="C17" s="168" t="s">
        <v>43</v>
      </c>
      <c r="D17" s="168" t="s">
        <v>41</v>
      </c>
      <c r="E17" s="145" t="s">
        <v>45</v>
      </c>
      <c r="F17" s="145" t="s">
        <v>4</v>
      </c>
      <c r="G17" s="145" t="s">
        <v>11</v>
      </c>
      <c r="H17" s="145"/>
      <c r="I17" s="145"/>
      <c r="J17" s="186" t="s">
        <v>10</v>
      </c>
      <c r="K17" s="186"/>
      <c r="L17" s="186"/>
      <c r="M17" s="195" t="s">
        <v>7</v>
      </c>
    </row>
    <row r="18" spans="2:27" ht="15" customHeight="1" x14ac:dyDescent="0.25">
      <c r="B18" s="193"/>
      <c r="C18" s="155"/>
      <c r="D18" s="155"/>
      <c r="E18" s="144"/>
      <c r="F18" s="144"/>
      <c r="G18" s="40" t="s">
        <v>0</v>
      </c>
      <c r="H18" s="40" t="s">
        <v>12</v>
      </c>
      <c r="I18" s="40" t="s">
        <v>13</v>
      </c>
      <c r="J18" s="44" t="s">
        <v>0</v>
      </c>
      <c r="K18" s="19" t="s">
        <v>12</v>
      </c>
      <c r="L18" s="19" t="s">
        <v>13</v>
      </c>
      <c r="M18" s="196"/>
      <c r="Q18" s="16"/>
      <c r="R18" s="16"/>
      <c r="S18" s="16"/>
      <c r="T18" s="16"/>
      <c r="U18" s="16"/>
      <c r="V18" s="16"/>
      <c r="W18" s="16"/>
      <c r="X18" s="16"/>
      <c r="Y18" s="16"/>
      <c r="Z18" s="16"/>
      <c r="AA18" s="16"/>
    </row>
    <row r="19" spans="2:27" x14ac:dyDescent="0.25">
      <c r="B19" s="193"/>
      <c r="C19" s="144" t="s">
        <v>1</v>
      </c>
      <c r="D19" s="190"/>
      <c r="E19" s="144" t="s">
        <v>44</v>
      </c>
      <c r="F19" s="185"/>
      <c r="G19" s="152"/>
      <c r="H19" s="152"/>
      <c r="I19" s="152"/>
      <c r="J19" s="150" t="str">
        <f>IF(F19="","",MAX(F$5/F19*G19,0.1))</f>
        <v/>
      </c>
      <c r="K19" s="150" t="str">
        <f>IF(F19="","",MIN(H19,1.999))</f>
        <v/>
      </c>
      <c r="L19" s="150" t="str">
        <f>IF(F19="","",2-K19)</f>
        <v/>
      </c>
      <c r="M19" s="180" t="str">
        <f>IF(F19="","",ABS(($F$5-F19)/$F$5))</f>
        <v/>
      </c>
      <c r="W19" s="15"/>
    </row>
    <row r="20" spans="2:27" x14ac:dyDescent="0.25">
      <c r="B20" s="193"/>
      <c r="C20" s="144"/>
      <c r="D20" s="190"/>
      <c r="E20" s="144"/>
      <c r="F20" s="185"/>
      <c r="G20" s="152"/>
      <c r="H20" s="152"/>
      <c r="I20" s="152"/>
      <c r="J20" s="150"/>
      <c r="K20" s="150"/>
      <c r="L20" s="150"/>
      <c r="M20" s="180"/>
      <c r="S20" s="15"/>
      <c r="W20" s="15"/>
    </row>
    <row r="21" spans="2:27" x14ac:dyDescent="0.25">
      <c r="B21" s="193"/>
      <c r="C21" s="144" t="s">
        <v>2</v>
      </c>
      <c r="D21" s="190"/>
      <c r="E21" s="144" t="s">
        <v>44</v>
      </c>
      <c r="F21" s="185"/>
      <c r="G21" s="150" t="str">
        <f>J19</f>
        <v/>
      </c>
      <c r="H21" s="150" t="str">
        <f>K19</f>
        <v/>
      </c>
      <c r="I21" s="150" t="str">
        <f>L19</f>
        <v/>
      </c>
      <c r="J21" s="150" t="str">
        <f>IF(F21="","",MAX((F$5-F19)*(G21-G19)/(F21-F19)+G19,0.1))</f>
        <v/>
      </c>
      <c r="K21" s="150" t="str">
        <f t="shared" ref="K21" si="0">IF(F21="","",MIN(H21,1.999))</f>
        <v/>
      </c>
      <c r="L21" s="150" t="str">
        <f>IF(F21="","",2-K21)</f>
        <v/>
      </c>
      <c r="M21" s="180" t="str">
        <f>IF(F21="","",ABS(($F$5-F21)/$F$5))</f>
        <v/>
      </c>
      <c r="S21" s="15"/>
      <c r="W21" s="15"/>
      <c r="X21" s="15"/>
    </row>
    <row r="22" spans="2:27" x14ac:dyDescent="0.25">
      <c r="B22" s="193"/>
      <c r="C22" s="144"/>
      <c r="D22" s="190"/>
      <c r="E22" s="144"/>
      <c r="F22" s="185"/>
      <c r="G22" s="150"/>
      <c r="H22" s="150"/>
      <c r="I22" s="150"/>
      <c r="J22" s="150"/>
      <c r="K22" s="150"/>
      <c r="L22" s="150"/>
      <c r="M22" s="180"/>
      <c r="S22" s="15"/>
      <c r="W22" s="15"/>
      <c r="X22" s="15"/>
    </row>
    <row r="23" spans="2:27" x14ac:dyDescent="0.25">
      <c r="B23" s="193"/>
      <c r="C23" s="144" t="s">
        <v>5</v>
      </c>
      <c r="D23" s="190"/>
      <c r="E23" s="144" t="s">
        <v>44</v>
      </c>
      <c r="F23" s="182"/>
      <c r="G23" s="156" t="str">
        <f>J21</f>
        <v/>
      </c>
      <c r="H23" s="156" t="str">
        <f>K21</f>
        <v/>
      </c>
      <c r="I23" s="156" t="str">
        <f>L21</f>
        <v/>
      </c>
      <c r="J23" s="150" t="str">
        <f t="shared" ref="J23" si="1">IF(F23="","",MAX((F$5-F21)*(G23-G21)/(F23-F21)+G21,0.1))</f>
        <v/>
      </c>
      <c r="K23" s="150" t="str">
        <f t="shared" ref="K23" si="2">IF(F23="","",MIN(H23,1.999))</f>
        <v/>
      </c>
      <c r="L23" s="150" t="str">
        <f t="shared" ref="L23" si="3">IF(F23="","",2-K23)</f>
        <v/>
      </c>
      <c r="M23" s="180" t="str">
        <f>IF(F23="","",ABS(($F$5-F23)/$F$5))</f>
        <v/>
      </c>
      <c r="S23" s="15"/>
      <c r="W23" s="15"/>
      <c r="X23" s="15"/>
    </row>
    <row r="24" spans="2:27" x14ac:dyDescent="0.25">
      <c r="B24" s="193"/>
      <c r="C24" s="144"/>
      <c r="D24" s="190"/>
      <c r="E24" s="144"/>
      <c r="F24" s="182"/>
      <c r="G24" s="156"/>
      <c r="H24" s="156"/>
      <c r="I24" s="156"/>
      <c r="J24" s="150"/>
      <c r="K24" s="150"/>
      <c r="L24" s="150"/>
      <c r="M24" s="180"/>
      <c r="S24" s="15"/>
      <c r="W24" s="15"/>
      <c r="X24" s="15"/>
    </row>
    <row r="25" spans="2:27" x14ac:dyDescent="0.25">
      <c r="B25" s="193"/>
      <c r="C25" s="144" t="s">
        <v>6</v>
      </c>
      <c r="D25" s="190"/>
      <c r="E25" s="144" t="s">
        <v>44</v>
      </c>
      <c r="F25" s="182"/>
      <c r="G25" s="150" t="str">
        <f>J23</f>
        <v/>
      </c>
      <c r="H25" s="150" t="str">
        <f>K23</f>
        <v/>
      </c>
      <c r="I25" s="150" t="str">
        <f t="shared" ref="I25" si="4">L23</f>
        <v/>
      </c>
      <c r="J25" s="150" t="str">
        <f t="shared" ref="J25" si="5">IF(F25="","",MAX((F$5-F23)*(G25-G23)/(F25-F23)+G23,0.1))</f>
        <v/>
      </c>
      <c r="K25" s="150" t="str">
        <f t="shared" ref="K25" si="6">IF(F25="","",MIN(H25,1.999))</f>
        <v/>
      </c>
      <c r="L25" s="150" t="str">
        <f t="shared" ref="L25" si="7">IF(F25="","",2-K25)</f>
        <v/>
      </c>
      <c r="M25" s="180" t="str">
        <f>IF(F25="","",ABS(($F$5-F25)/$F$5))</f>
        <v/>
      </c>
      <c r="S25" s="15"/>
      <c r="W25" s="15"/>
      <c r="X25" s="15"/>
    </row>
    <row r="26" spans="2:27" x14ac:dyDescent="0.25">
      <c r="B26" s="193"/>
      <c r="C26" s="144"/>
      <c r="D26" s="190"/>
      <c r="E26" s="144"/>
      <c r="F26" s="182"/>
      <c r="G26" s="150"/>
      <c r="H26" s="150"/>
      <c r="I26" s="150"/>
      <c r="J26" s="150"/>
      <c r="K26" s="150"/>
      <c r="L26" s="150"/>
      <c r="M26" s="180"/>
      <c r="S26" s="15"/>
      <c r="W26" s="15"/>
      <c r="X26" s="15"/>
    </row>
    <row r="27" spans="2:27" x14ac:dyDescent="0.25">
      <c r="B27" s="193"/>
      <c r="C27" s="144" t="s">
        <v>8</v>
      </c>
      <c r="D27" s="190"/>
      <c r="E27" s="144" t="s">
        <v>44</v>
      </c>
      <c r="F27" s="182"/>
      <c r="G27" s="150" t="str">
        <f>J25</f>
        <v/>
      </c>
      <c r="H27" s="150" t="str">
        <f>K25</f>
        <v/>
      </c>
      <c r="I27" s="150"/>
      <c r="J27" s="150" t="str">
        <f t="shared" ref="J27" si="8">IF(F27="","",MAX((F$5-F25)*(G27-G25)/(F27-F25)+G25,0.1))</f>
        <v/>
      </c>
      <c r="K27" s="150" t="str">
        <f t="shared" ref="K27" si="9">IF(F27="","",MIN(H27,1.999))</f>
        <v/>
      </c>
      <c r="L27" s="150" t="str">
        <f t="shared" ref="L27" si="10">IF(F27="","",2-K27)</f>
        <v/>
      </c>
      <c r="M27" s="180" t="str">
        <f>IF(F27="","",ABS(($F$5-F27)/$F$5))</f>
        <v/>
      </c>
      <c r="Q27" s="15"/>
      <c r="S27" s="15"/>
      <c r="W27" s="15"/>
      <c r="X27" s="15"/>
    </row>
    <row r="28" spans="2:27" x14ac:dyDescent="0.25">
      <c r="B28" s="193"/>
      <c r="C28" s="144"/>
      <c r="D28" s="190"/>
      <c r="E28" s="144"/>
      <c r="F28" s="182"/>
      <c r="G28" s="150"/>
      <c r="H28" s="150"/>
      <c r="I28" s="150"/>
      <c r="J28" s="150"/>
      <c r="K28" s="150"/>
      <c r="L28" s="150"/>
      <c r="M28" s="180"/>
      <c r="S28" s="15"/>
      <c r="W28" s="15"/>
      <c r="X28" s="15"/>
    </row>
    <row r="29" spans="2:27" x14ac:dyDescent="0.25">
      <c r="B29" s="193"/>
      <c r="C29" s="144" t="s">
        <v>9</v>
      </c>
      <c r="D29" s="190"/>
      <c r="E29" s="144" t="s">
        <v>44</v>
      </c>
      <c r="F29" s="182"/>
      <c r="G29" s="150" t="str">
        <f>J27</f>
        <v/>
      </c>
      <c r="H29" s="150" t="str">
        <f>K27</f>
        <v/>
      </c>
      <c r="I29" s="150" t="str">
        <f>L27</f>
        <v/>
      </c>
      <c r="J29" s="150" t="str">
        <f t="shared" ref="J29" si="11">IF(F29="","",MAX((F$5-F27)*(G29-G27)/(F29-F27)+G27,0.1))</f>
        <v/>
      </c>
      <c r="K29" s="150" t="str">
        <f t="shared" ref="K29" si="12">IF(F29="","",MIN(H29,1.999))</f>
        <v/>
      </c>
      <c r="L29" s="150" t="str">
        <f t="shared" ref="L29" si="13">IF(F29="","",2-K29)</f>
        <v/>
      </c>
      <c r="M29" s="180" t="str">
        <f>IF(F29="","",ABS(($F$5-F29)/$F$5))</f>
        <v/>
      </c>
      <c r="S29" s="15"/>
      <c r="W29" s="15"/>
      <c r="X29" s="15"/>
    </row>
    <row r="30" spans="2:27" x14ac:dyDescent="0.25">
      <c r="B30" s="193"/>
      <c r="C30" s="144"/>
      <c r="D30" s="190"/>
      <c r="E30" s="144"/>
      <c r="F30" s="182"/>
      <c r="G30" s="150"/>
      <c r="H30" s="150"/>
      <c r="I30" s="150"/>
      <c r="J30" s="150"/>
      <c r="K30" s="150"/>
      <c r="L30" s="150"/>
      <c r="M30" s="180"/>
    </row>
    <row r="31" spans="2:27" x14ac:dyDescent="0.25">
      <c r="B31" s="193"/>
      <c r="C31" s="144" t="s">
        <v>33</v>
      </c>
      <c r="D31" s="190"/>
      <c r="E31" s="144" t="s">
        <v>44</v>
      </c>
      <c r="F31" s="182"/>
      <c r="G31" s="150" t="str">
        <f>J29</f>
        <v/>
      </c>
      <c r="H31" s="150" t="str">
        <f>K29</f>
        <v/>
      </c>
      <c r="I31" s="150" t="str">
        <f t="shared" ref="I31" si="14">L29</f>
        <v/>
      </c>
      <c r="J31" s="150" t="str">
        <f>IF(F31="","",MAX((F$5-F29)*(G31-G29)/(F31-F29)+G29,0.1))</f>
        <v/>
      </c>
      <c r="K31" s="150" t="str">
        <f>IF(F31="","",MIN(H31,1.999))</f>
        <v/>
      </c>
      <c r="L31" s="150" t="str">
        <f t="shared" ref="L31" si="15">IF(F31="","",2-K31)</f>
        <v/>
      </c>
      <c r="M31" s="180" t="str">
        <f>IF(F31="","",ABS(($F$5-F31)/$F$5))</f>
        <v/>
      </c>
    </row>
    <row r="32" spans="2:27" ht="15.75" thickBot="1" x14ac:dyDescent="0.3">
      <c r="B32" s="194"/>
      <c r="C32" s="189"/>
      <c r="D32" s="191"/>
      <c r="E32" s="189"/>
      <c r="F32" s="183"/>
      <c r="G32" s="184"/>
      <c r="H32" s="184"/>
      <c r="I32" s="184"/>
      <c r="J32" s="184"/>
      <c r="K32" s="184"/>
      <c r="L32" s="184"/>
      <c r="M32" s="181"/>
    </row>
    <row r="33" ht="15.75" thickTop="1" x14ac:dyDescent="0.25"/>
  </sheetData>
  <mergeCells count="131">
    <mergeCell ref="B8:B15"/>
    <mergeCell ref="C2:N2"/>
    <mergeCell ref="C3:E4"/>
    <mergeCell ref="G3:M6"/>
    <mergeCell ref="C8:C9"/>
    <mergeCell ref="D8:D9"/>
    <mergeCell ref="E8:E9"/>
    <mergeCell ref="G8:I8"/>
    <mergeCell ref="J8:L8"/>
    <mergeCell ref="M8:M9"/>
    <mergeCell ref="C10:C11"/>
    <mergeCell ref="D10:D11"/>
    <mergeCell ref="G10:G11"/>
    <mergeCell ref="H10:H11"/>
    <mergeCell ref="I10:I11"/>
    <mergeCell ref="J10:J11"/>
    <mergeCell ref="K10:K11"/>
    <mergeCell ref="L10:L11"/>
    <mergeCell ref="C12:C13"/>
    <mergeCell ref="D12:D13"/>
    <mergeCell ref="G12:G13"/>
    <mergeCell ref="H12:H13"/>
    <mergeCell ref="I12:I13"/>
    <mergeCell ref="K12:K13"/>
    <mergeCell ref="L12:L13"/>
    <mergeCell ref="M17:M18"/>
    <mergeCell ref="C19:C20"/>
    <mergeCell ref="D19:D20"/>
    <mergeCell ref="G19:G20"/>
    <mergeCell ref="H19:H20"/>
    <mergeCell ref="I19:I20"/>
    <mergeCell ref="J19:J20"/>
    <mergeCell ref="K19:K20"/>
    <mergeCell ref="C14:C15"/>
    <mergeCell ref="D14:D15"/>
    <mergeCell ref="E14:E15"/>
    <mergeCell ref="F14:F15"/>
    <mergeCell ref="G14:G15"/>
    <mergeCell ref="H14:H15"/>
    <mergeCell ref="I14:I15"/>
    <mergeCell ref="J14:J15"/>
    <mergeCell ref="K14:K15"/>
    <mergeCell ref="L14:L15"/>
    <mergeCell ref="M14:M15"/>
    <mergeCell ref="B17:B32"/>
    <mergeCell ref="C17:C18"/>
    <mergeCell ref="D17:D18"/>
    <mergeCell ref="E17:E18"/>
    <mergeCell ref="F17:F18"/>
    <mergeCell ref="C23:C24"/>
    <mergeCell ref="D23:D24"/>
    <mergeCell ref="C25:C26"/>
    <mergeCell ref="D25:D26"/>
    <mergeCell ref="L29:L30"/>
    <mergeCell ref="C27:C28"/>
    <mergeCell ref="D27:D28"/>
    <mergeCell ref="G27:G28"/>
    <mergeCell ref="H27:H28"/>
    <mergeCell ref="I27:I28"/>
    <mergeCell ref="J27:J28"/>
    <mergeCell ref="G25:G26"/>
    <mergeCell ref="H25:H26"/>
    <mergeCell ref="I25:I26"/>
    <mergeCell ref="J25:J26"/>
    <mergeCell ref="K25:K26"/>
    <mergeCell ref="L25:L26"/>
    <mergeCell ref="C5:E6"/>
    <mergeCell ref="F5:F6"/>
    <mergeCell ref="E10:E11"/>
    <mergeCell ref="E12:E13"/>
    <mergeCell ref="F10:F11"/>
    <mergeCell ref="C31:C32"/>
    <mergeCell ref="D31:D32"/>
    <mergeCell ref="C29:C30"/>
    <mergeCell ref="D29:D30"/>
    <mergeCell ref="C21:C22"/>
    <mergeCell ref="D21:D22"/>
    <mergeCell ref="F8:F9"/>
    <mergeCell ref="F12:F13"/>
    <mergeCell ref="E25:E26"/>
    <mergeCell ref="E27:E28"/>
    <mergeCell ref="E29:E30"/>
    <mergeCell ref="E31:E32"/>
    <mergeCell ref="M10:M11"/>
    <mergeCell ref="M12:M13"/>
    <mergeCell ref="E19:E20"/>
    <mergeCell ref="E21:E22"/>
    <mergeCell ref="E23:E24"/>
    <mergeCell ref="F19:F20"/>
    <mergeCell ref="F21:F22"/>
    <mergeCell ref="F23:F24"/>
    <mergeCell ref="G23:G24"/>
    <mergeCell ref="H23:H24"/>
    <mergeCell ref="I23:I24"/>
    <mergeCell ref="J23:J24"/>
    <mergeCell ref="K23:K24"/>
    <mergeCell ref="L23:L24"/>
    <mergeCell ref="L19:L20"/>
    <mergeCell ref="G21:G22"/>
    <mergeCell ref="H21:H22"/>
    <mergeCell ref="I21:I22"/>
    <mergeCell ref="J21:J22"/>
    <mergeCell ref="K21:K22"/>
    <mergeCell ref="L21:L22"/>
    <mergeCell ref="G17:I17"/>
    <mergeCell ref="J17:L17"/>
    <mergeCell ref="J12:J13"/>
    <mergeCell ref="M31:M32"/>
    <mergeCell ref="F25:F26"/>
    <mergeCell ref="F27:F28"/>
    <mergeCell ref="F29:F30"/>
    <mergeCell ref="F31:F32"/>
    <mergeCell ref="M19:M20"/>
    <mergeCell ref="M21:M22"/>
    <mergeCell ref="M23:M24"/>
    <mergeCell ref="M25:M26"/>
    <mergeCell ref="M27:M28"/>
    <mergeCell ref="M29:M30"/>
    <mergeCell ref="K31:K32"/>
    <mergeCell ref="L31:L32"/>
    <mergeCell ref="G31:G32"/>
    <mergeCell ref="H31:H32"/>
    <mergeCell ref="I31:I32"/>
    <mergeCell ref="J31:J32"/>
    <mergeCell ref="K27:K28"/>
    <mergeCell ref="L27:L28"/>
    <mergeCell ref="G29:G30"/>
    <mergeCell ref="H29:H30"/>
    <mergeCell ref="I29:I30"/>
    <mergeCell ref="J29:J30"/>
    <mergeCell ref="K29:K30"/>
  </mergeCells>
  <phoneticPr fontId="8" type="noConversion"/>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23F1-FD06-4AE2-B248-D6A73C29EB36}">
  <dimension ref="B2:AA33"/>
  <sheetViews>
    <sheetView zoomScaleNormal="100" workbookViewId="0">
      <selection activeCell="H14" sqref="H14:H15"/>
    </sheetView>
  </sheetViews>
  <sheetFormatPr defaultColWidth="9.140625" defaultRowHeight="15" x14ac:dyDescent="0.25"/>
  <cols>
    <col min="1" max="1" width="4.28515625" style="2" customWidth="1"/>
    <col min="2" max="2" width="9.140625" style="2"/>
    <col min="3" max="4" width="12.5703125" style="2" customWidth="1"/>
    <col min="5" max="5" width="11.7109375" style="2" customWidth="1"/>
    <col min="6" max="6" width="16" style="2" bestFit="1" customWidth="1"/>
    <col min="7" max="7" width="15.28515625" style="2" bestFit="1" customWidth="1"/>
    <col min="8" max="13" width="7.7109375" style="2" customWidth="1"/>
    <col min="14" max="16384" width="9.140625" style="2"/>
  </cols>
  <sheetData>
    <row r="2" spans="2:14" ht="26.1" customHeight="1" x14ac:dyDescent="0.25">
      <c r="C2" s="134" t="s">
        <v>49</v>
      </c>
      <c r="D2" s="134"/>
      <c r="E2" s="134"/>
      <c r="F2" s="134"/>
      <c r="G2" s="134"/>
      <c r="H2" s="134"/>
      <c r="I2" s="134"/>
      <c r="J2" s="134"/>
      <c r="K2" s="134"/>
      <c r="L2" s="134"/>
      <c r="M2" s="134"/>
      <c r="N2" s="158"/>
    </row>
    <row r="3" spans="2:14" ht="15" customHeight="1" x14ac:dyDescent="0.25">
      <c r="C3" s="171" t="s">
        <v>31</v>
      </c>
      <c r="D3" s="171"/>
      <c r="E3" s="172"/>
      <c r="F3" s="1" t="s">
        <v>4</v>
      </c>
      <c r="G3" s="160"/>
      <c r="H3" s="160"/>
      <c r="I3" s="160"/>
      <c r="J3" s="160"/>
      <c r="K3" s="160"/>
      <c r="L3" s="160"/>
      <c r="M3" s="161"/>
      <c r="N3" s="11"/>
    </row>
    <row r="4" spans="2:14" x14ac:dyDescent="0.25">
      <c r="C4" s="172"/>
      <c r="D4" s="172"/>
      <c r="E4" s="172"/>
      <c r="F4" s="25"/>
      <c r="G4" s="163"/>
      <c r="H4" s="163"/>
      <c r="I4" s="163"/>
      <c r="J4" s="163"/>
      <c r="K4" s="163"/>
      <c r="L4" s="163"/>
      <c r="M4" s="164"/>
    </row>
    <row r="5" spans="2:14" ht="29.1" customHeight="1" x14ac:dyDescent="0.25">
      <c r="C5" s="144" t="s">
        <v>38</v>
      </c>
      <c r="D5" s="144"/>
      <c r="E5" s="144"/>
      <c r="F5" s="54"/>
      <c r="G5" s="163"/>
      <c r="H5" s="163"/>
      <c r="I5" s="163"/>
      <c r="J5" s="163"/>
      <c r="K5" s="163"/>
      <c r="L5" s="163"/>
      <c r="M5" s="164"/>
    </row>
    <row r="6" spans="2:14" ht="29.1" customHeight="1" x14ac:dyDescent="0.25">
      <c r="C6" s="144" t="s">
        <v>39</v>
      </c>
      <c r="D6" s="144"/>
      <c r="E6" s="144"/>
      <c r="F6" s="54"/>
      <c r="G6" s="166"/>
      <c r="H6" s="166"/>
      <c r="I6" s="166"/>
      <c r="J6" s="166"/>
      <c r="K6" s="166"/>
      <c r="L6" s="166"/>
      <c r="M6" s="167"/>
    </row>
    <row r="7" spans="2:14" ht="32.25" customHeight="1" thickBot="1" x14ac:dyDescent="0.3">
      <c r="C7" s="20"/>
      <c r="D7" s="21"/>
      <c r="E7" s="4"/>
      <c r="F7" s="4"/>
      <c r="G7" s="6"/>
      <c r="H7" s="5"/>
      <c r="I7" s="5"/>
      <c r="J7" s="5"/>
      <c r="K7" s="5"/>
      <c r="L7" s="5"/>
      <c r="M7" s="5"/>
    </row>
    <row r="8" spans="2:14" ht="15.75" customHeight="1" thickTop="1" x14ac:dyDescent="0.25">
      <c r="B8" s="192" t="s">
        <v>14</v>
      </c>
      <c r="C8" s="168" t="s">
        <v>43</v>
      </c>
      <c r="D8" s="168" t="s">
        <v>41</v>
      </c>
      <c r="E8" s="145"/>
      <c r="F8" s="145" t="s">
        <v>4</v>
      </c>
      <c r="G8" s="145" t="s">
        <v>11</v>
      </c>
      <c r="H8" s="145"/>
      <c r="I8" s="145"/>
      <c r="J8" s="169" t="s">
        <v>10</v>
      </c>
      <c r="K8" s="169"/>
      <c r="L8" s="169"/>
      <c r="M8" s="146" t="s">
        <v>7</v>
      </c>
    </row>
    <row r="9" spans="2:14" x14ac:dyDescent="0.25">
      <c r="B9" s="193"/>
      <c r="C9" s="155"/>
      <c r="D9" s="155"/>
      <c r="E9" s="144"/>
      <c r="F9" s="144"/>
      <c r="G9" s="40" t="s">
        <v>0</v>
      </c>
      <c r="H9" s="40" t="s">
        <v>12</v>
      </c>
      <c r="I9" s="40" t="s">
        <v>13</v>
      </c>
      <c r="J9" s="51" t="s">
        <v>0</v>
      </c>
      <c r="K9" s="40" t="s">
        <v>12</v>
      </c>
      <c r="L9" s="40" t="s">
        <v>13</v>
      </c>
      <c r="M9" s="147"/>
    </row>
    <row r="10" spans="2:14" x14ac:dyDescent="0.25">
      <c r="B10" s="193"/>
      <c r="C10" s="138" t="s">
        <v>1</v>
      </c>
      <c r="D10" s="26"/>
      <c r="E10" s="40" t="s">
        <v>38</v>
      </c>
      <c r="F10" s="54"/>
      <c r="G10" s="152">
        <v>1</v>
      </c>
      <c r="H10" s="152">
        <v>1.5</v>
      </c>
      <c r="I10" s="152">
        <v>0.5</v>
      </c>
      <c r="J10" s="150" t="str">
        <f>IF(F10="","",MAX((F$5+F$6)/(F10+F11)*G10,0.1))</f>
        <v/>
      </c>
      <c r="K10" s="150" t="str">
        <f>IF(F10="","",MIN(2/(1+F6/F5),1.999))</f>
        <v/>
      </c>
      <c r="L10" s="150" t="str">
        <f>IF(F10="","",2-K10)</f>
        <v/>
      </c>
      <c r="M10" s="92" t="str">
        <f>IF(F10="","",ABS(($F$5-F10)/$F$5))</f>
        <v/>
      </c>
    </row>
    <row r="11" spans="2:14" x14ac:dyDescent="0.25">
      <c r="B11" s="193"/>
      <c r="C11" s="138"/>
      <c r="D11" s="26"/>
      <c r="E11" s="40" t="s">
        <v>39</v>
      </c>
      <c r="F11" s="54"/>
      <c r="G11" s="152"/>
      <c r="H11" s="152"/>
      <c r="I11" s="152"/>
      <c r="J11" s="150"/>
      <c r="K11" s="150"/>
      <c r="L11" s="150"/>
      <c r="M11" s="92" t="str">
        <f>IF(F11="","",ABS(($F$6-F11)/$F$6))</f>
        <v/>
      </c>
    </row>
    <row r="12" spans="2:14" x14ac:dyDescent="0.25">
      <c r="B12" s="193"/>
      <c r="C12" s="138" t="s">
        <v>2</v>
      </c>
      <c r="D12" s="26"/>
      <c r="E12" s="40" t="s">
        <v>38</v>
      </c>
      <c r="F12" s="54"/>
      <c r="G12" s="150" t="str">
        <f>J10</f>
        <v/>
      </c>
      <c r="H12" s="150" t="str">
        <f>K10</f>
        <v/>
      </c>
      <c r="I12" s="150" t="str">
        <f>L10</f>
        <v/>
      </c>
      <c r="J12" s="156" t="str">
        <f>IF(F12="","",MAX((F$5+F$6)/(F12+F13)*G12,0.1))</f>
        <v/>
      </c>
      <c r="K12" s="150" t="str">
        <f>IF(F12="","",MIN((F$5/F$6-F10/F11)*(H12-H10)/(F12/F13-F10/F11)+H10,1.999))</f>
        <v/>
      </c>
      <c r="L12" s="150" t="str">
        <f>IF(F12="","",2-K12)</f>
        <v/>
      </c>
      <c r="M12" s="92" t="str">
        <f>IF(F12="","",ABS(($F$5-F12)/$F$5))</f>
        <v/>
      </c>
    </row>
    <row r="13" spans="2:14" x14ac:dyDescent="0.25">
      <c r="B13" s="193"/>
      <c r="C13" s="138"/>
      <c r="D13" s="26"/>
      <c r="E13" s="40" t="s">
        <v>39</v>
      </c>
      <c r="F13" s="54"/>
      <c r="G13" s="150"/>
      <c r="H13" s="150"/>
      <c r="I13" s="150"/>
      <c r="J13" s="156"/>
      <c r="K13" s="150"/>
      <c r="L13" s="150"/>
      <c r="M13" s="92" t="str">
        <f>IF(F13="","",ABS(($F$6-F13)/$F$6))</f>
        <v/>
      </c>
    </row>
    <row r="14" spans="2:14" x14ac:dyDescent="0.25">
      <c r="B14" s="193"/>
      <c r="C14" s="138" t="s">
        <v>5</v>
      </c>
      <c r="D14" s="26"/>
      <c r="E14" s="40" t="s">
        <v>38</v>
      </c>
      <c r="F14" s="54"/>
      <c r="G14" s="150" t="str">
        <f>J12</f>
        <v/>
      </c>
      <c r="H14" s="150" t="str">
        <f>K12</f>
        <v/>
      </c>
      <c r="I14" s="150" t="str">
        <f>L12</f>
        <v/>
      </c>
      <c r="J14" s="201" t="str">
        <f>IF(F14="","",MAX((F$5+F$6)/(F14+F15)*G14,0.1))</f>
        <v/>
      </c>
      <c r="K14" s="150" t="str">
        <f>IF(F14="","",MIN(2/(1+F$6/F$5),1.999))</f>
        <v/>
      </c>
      <c r="L14" s="150" t="str">
        <f>IF(F14="","",2-K14)</f>
        <v/>
      </c>
      <c r="M14" s="92" t="str">
        <f>IF(F14="","",ABS(($F$5-F14)/$F$5))</f>
        <v/>
      </c>
    </row>
    <row r="15" spans="2:14" ht="15.75" thickBot="1" x14ac:dyDescent="0.3">
      <c r="B15" s="194"/>
      <c r="C15" s="175"/>
      <c r="D15" s="61"/>
      <c r="E15" s="68" t="s">
        <v>39</v>
      </c>
      <c r="F15" s="93"/>
      <c r="G15" s="184"/>
      <c r="H15" s="184"/>
      <c r="I15" s="184"/>
      <c r="J15" s="202"/>
      <c r="K15" s="150"/>
      <c r="L15" s="150"/>
      <c r="M15" s="94" t="str">
        <f>IF(F15="","",ABS(($F$6-F15)/$F$6))</f>
        <v/>
      </c>
    </row>
    <row r="16" spans="2:14" ht="16.5" thickTop="1" thickBot="1" x14ac:dyDescent="0.3">
      <c r="J16" s="17"/>
      <c r="K16" s="17"/>
      <c r="L16" s="17"/>
      <c r="M16" s="18"/>
    </row>
    <row r="17" spans="2:27" ht="15.75" customHeight="1" thickTop="1" x14ac:dyDescent="0.25">
      <c r="B17" s="192" t="s">
        <v>15</v>
      </c>
      <c r="C17" s="168" t="s">
        <v>43</v>
      </c>
      <c r="D17" s="168" t="s">
        <v>41</v>
      </c>
      <c r="E17" s="145"/>
      <c r="F17" s="145" t="s">
        <v>4</v>
      </c>
      <c r="G17" s="145" t="s">
        <v>11</v>
      </c>
      <c r="H17" s="145"/>
      <c r="I17" s="145"/>
      <c r="J17" s="186" t="s">
        <v>10</v>
      </c>
      <c r="K17" s="186"/>
      <c r="L17" s="186"/>
      <c r="M17" s="195" t="s">
        <v>7</v>
      </c>
    </row>
    <row r="18" spans="2:27" x14ac:dyDescent="0.25">
      <c r="B18" s="193"/>
      <c r="C18" s="155"/>
      <c r="D18" s="155"/>
      <c r="E18" s="144"/>
      <c r="F18" s="144"/>
      <c r="G18" s="40" t="s">
        <v>0</v>
      </c>
      <c r="H18" s="40" t="s">
        <v>12</v>
      </c>
      <c r="I18" s="40" t="s">
        <v>13</v>
      </c>
      <c r="J18" s="44" t="s">
        <v>0</v>
      </c>
      <c r="K18" s="19" t="s">
        <v>12</v>
      </c>
      <c r="L18" s="19" t="s">
        <v>13</v>
      </c>
      <c r="M18" s="196"/>
    </row>
    <row r="19" spans="2:27" x14ac:dyDescent="0.25">
      <c r="B19" s="193"/>
      <c r="C19" s="144" t="s">
        <v>1</v>
      </c>
      <c r="D19" s="28"/>
      <c r="E19" s="40" t="s">
        <v>38</v>
      </c>
      <c r="F19" s="55"/>
      <c r="G19" s="152">
        <v>1</v>
      </c>
      <c r="H19" s="152">
        <v>1.5</v>
      </c>
      <c r="I19" s="152">
        <v>0.5</v>
      </c>
      <c r="J19" s="150" t="str">
        <f>IF(F19="","",MAX((F$5+F$6)/(F19+F20)*G19,0.1))</f>
        <v/>
      </c>
      <c r="K19" s="150" t="str">
        <f>IF(F19="","",MIN((2-H19)*(F5*F20/F19/F6-1)+H19,1.999))</f>
        <v/>
      </c>
      <c r="L19" s="150" t="str">
        <f>IF(F19="","",2-K19)</f>
        <v/>
      </c>
      <c r="M19" s="98" t="str">
        <f>IF(F19="","",ABS(($F$5-F19)/$F$5))</f>
        <v/>
      </c>
    </row>
    <row r="20" spans="2:27" ht="21.75" customHeight="1" x14ac:dyDescent="0.25">
      <c r="B20" s="193"/>
      <c r="C20" s="144"/>
      <c r="D20" s="28"/>
      <c r="E20" s="40" t="s">
        <v>39</v>
      </c>
      <c r="F20" s="55"/>
      <c r="G20" s="152"/>
      <c r="H20" s="152"/>
      <c r="I20" s="152"/>
      <c r="J20" s="150"/>
      <c r="K20" s="150"/>
      <c r="L20" s="150"/>
      <c r="M20" s="98" t="str">
        <f>IF(F20="","",ABS(($F$6-F20)/$F$6))</f>
        <v/>
      </c>
    </row>
    <row r="21" spans="2:27" ht="15" customHeight="1" x14ac:dyDescent="0.25">
      <c r="B21" s="193"/>
      <c r="C21" s="144" t="s">
        <v>2</v>
      </c>
      <c r="D21" s="28"/>
      <c r="E21" s="40" t="s">
        <v>38</v>
      </c>
      <c r="F21" s="55"/>
      <c r="G21" s="150" t="str">
        <f>IF(J19&lt;1,0.002,J19)</f>
        <v/>
      </c>
      <c r="H21" s="150" t="str">
        <f>K19</f>
        <v/>
      </c>
      <c r="I21" s="150" t="str">
        <f>L19</f>
        <v/>
      </c>
      <c r="J21" s="150" t="str">
        <f>IF(F21="","",MAX((AVERAGE(F$5,F$6)-AVERAGE(F19,F20))*(G21-G19)/(AVERAGE(F21,F22)-AVERAGE(F19,F20))+G19,0.1))</f>
        <v/>
      </c>
      <c r="K21" s="150" t="str">
        <f>IF(F21="","",MIN((F$5/F$6-F19/F20)*(H21-H19)/(F21/F22-F19/F20)+H19,1.999))</f>
        <v/>
      </c>
      <c r="L21" s="150" t="str">
        <f>IF(F21="","",2-K21)</f>
        <v/>
      </c>
      <c r="M21" s="98" t="str">
        <f>IF(F21="","",ABS(($F$5-F21)/$F$5))</f>
        <v/>
      </c>
    </row>
    <row r="22" spans="2:27" ht="15" customHeight="1" x14ac:dyDescent="0.25">
      <c r="B22" s="193"/>
      <c r="C22" s="144"/>
      <c r="D22" s="28"/>
      <c r="E22" s="40" t="s">
        <v>39</v>
      </c>
      <c r="F22" s="55"/>
      <c r="G22" s="150"/>
      <c r="H22" s="150"/>
      <c r="I22" s="150"/>
      <c r="J22" s="150"/>
      <c r="K22" s="150"/>
      <c r="L22" s="150"/>
      <c r="M22" s="98" t="str">
        <f>IF(F22="","",ABS(($F$6-F22)/$F$6))</f>
        <v/>
      </c>
      <c r="Q22" s="16"/>
      <c r="R22" s="16"/>
      <c r="S22" s="16"/>
      <c r="T22" s="16"/>
      <c r="U22" s="16"/>
      <c r="V22" s="16"/>
      <c r="W22" s="16"/>
      <c r="X22" s="16"/>
      <c r="Y22" s="16"/>
      <c r="Z22" s="16"/>
      <c r="AA22" s="16"/>
    </row>
    <row r="23" spans="2:27" x14ac:dyDescent="0.25">
      <c r="B23" s="193"/>
      <c r="C23" s="144" t="s">
        <v>5</v>
      </c>
      <c r="D23" s="28"/>
      <c r="E23" s="40" t="s">
        <v>38</v>
      </c>
      <c r="F23" s="55"/>
      <c r="G23" s="150" t="str">
        <f>J21</f>
        <v/>
      </c>
      <c r="H23" s="150" t="str">
        <f>K21</f>
        <v/>
      </c>
      <c r="I23" s="150" t="str">
        <f>L21</f>
        <v/>
      </c>
      <c r="J23" s="150" t="str">
        <f>IF(F23="","",MAX((AVERAGE(F$5,F$6)-AVERAGE(F21,F22))*(G23-G21)/(AVERAGE(F23,F24)-AVERAGE(F21,F22))+G21,0.1))</f>
        <v/>
      </c>
      <c r="K23" s="150" t="str">
        <f>IF(F23="","",MIN((F$5/F$6-F21/F22)*(H23-H21)/(F23/F24-F21/F22)+H21,1.999))</f>
        <v/>
      </c>
      <c r="L23" s="150" t="str">
        <f>IF(F23="","",2-K23)</f>
        <v/>
      </c>
      <c r="M23" s="98" t="str">
        <f>IF(F23="","",ABS(($F$5-F23)/$F$5))</f>
        <v/>
      </c>
      <c r="W23" s="15"/>
    </row>
    <row r="24" spans="2:27" x14ac:dyDescent="0.25">
      <c r="B24" s="193"/>
      <c r="C24" s="144"/>
      <c r="D24" s="28"/>
      <c r="E24" s="40" t="s">
        <v>39</v>
      </c>
      <c r="F24" s="55"/>
      <c r="G24" s="150"/>
      <c r="H24" s="150"/>
      <c r="I24" s="150"/>
      <c r="J24" s="150"/>
      <c r="K24" s="150"/>
      <c r="L24" s="150"/>
      <c r="M24" s="98" t="str">
        <f>IF(F24="","",ABS(($F$6-F24)/$F$6))</f>
        <v/>
      </c>
      <c r="S24" s="15"/>
      <c r="W24" s="15"/>
    </row>
    <row r="25" spans="2:27" x14ac:dyDescent="0.25">
      <c r="B25" s="193"/>
      <c r="C25" s="144" t="s">
        <v>6</v>
      </c>
      <c r="D25" s="28"/>
      <c r="E25" s="40" t="s">
        <v>38</v>
      </c>
      <c r="F25" s="55"/>
      <c r="G25" s="150" t="str">
        <f>IF(AND(F23="",F24=""),"",IF(AVERAGE(F24,F23)&gt;AVERAGE(F$5,F$6),(AVERAGE(F$5,F$6)-AVERAGE(F$21,F$22))*(G23-G$21)/(AVERAGE(F23,F24)-AVERAGE(F$21,F$22))+G$21,(AVERAGE(F$5,F$6)-AVERAGE(F$19,F$20))*(G23-G$19)/(AVERAGE(F23,F24)-AVERAGE(F$19,F$20))+G$19))</f>
        <v/>
      </c>
      <c r="H25" s="150" t="str">
        <f t="shared" ref="H25" si="0">K23</f>
        <v/>
      </c>
      <c r="I25" s="150" t="str">
        <f>L23</f>
        <v/>
      </c>
      <c r="J25" s="150" t="str">
        <f>IF(F25="","",MAX((AVERAGE(F$5,F$6)-AVERAGE(F23,F24))*(G25-G23)/(AVERAGE(F25,F26)-AVERAGE(F23,F24))+G23,0.1))</f>
        <v/>
      </c>
      <c r="K25" s="150" t="str">
        <f>IF(F25="","",MIN((F$5/F$6-F23/F24)*(H25-H23)/(F25/F26-F23/F24)+H23,1.999))</f>
        <v/>
      </c>
      <c r="L25" s="150" t="str">
        <f>IF(F25="","",2-K25)</f>
        <v/>
      </c>
      <c r="M25" s="98" t="str">
        <f>IF(F25="","",ABS(($F$5-F25)/$F$5))</f>
        <v/>
      </c>
      <c r="S25" s="15"/>
      <c r="W25" s="15"/>
      <c r="X25" s="15"/>
    </row>
    <row r="26" spans="2:27" x14ac:dyDescent="0.25">
      <c r="B26" s="193"/>
      <c r="C26" s="144"/>
      <c r="D26" s="28"/>
      <c r="E26" s="40" t="s">
        <v>39</v>
      </c>
      <c r="F26" s="55"/>
      <c r="G26" s="150"/>
      <c r="H26" s="150"/>
      <c r="I26" s="150"/>
      <c r="J26" s="150"/>
      <c r="K26" s="150"/>
      <c r="L26" s="150"/>
      <c r="M26" s="98" t="str">
        <f>IF(F26="","",ABS(($F$6-F26)/$F$6))</f>
        <v/>
      </c>
      <c r="S26" s="15"/>
      <c r="W26" s="15"/>
      <c r="X26" s="15"/>
    </row>
    <row r="27" spans="2:27" x14ac:dyDescent="0.25">
      <c r="B27" s="193"/>
      <c r="C27" s="144" t="s">
        <v>8</v>
      </c>
      <c r="D27" s="28"/>
      <c r="E27" s="40" t="s">
        <v>38</v>
      </c>
      <c r="F27" s="55"/>
      <c r="G27" s="150" t="str">
        <f>IF(AND(F25="",F26=""),"",IF(AVERAGE(F26,F25)&gt;AVERAGE(F$5,F$6),(AVERAGE(F$5,F$6)-AVERAGE(F$21,F$22))*(G25-G$21)/(AVERAGE(F25,F26)-AVERAGE(F$21,F$22))+G$21,(AVERAGE(F$5,F$6)-AVERAGE(F$19,F$20))*(G25-G$19)/(AVERAGE(F25,F26)-AVERAGE(F$19,F$20))+G$19))</f>
        <v/>
      </c>
      <c r="H27" s="150" t="str">
        <f t="shared" ref="H27" si="1">K25</f>
        <v/>
      </c>
      <c r="I27" s="150" t="str">
        <f t="shared" ref="I27" si="2">L25</f>
        <v/>
      </c>
      <c r="J27" s="150" t="str">
        <f t="shared" ref="J27" si="3">IF(F27="","",MAX((AVERAGE(F$5,F$6)-AVERAGE(F25,F26))*(G27-G25)/(AVERAGE(F27,F28)-AVERAGE(F25,F26))+G25,0.1))</f>
        <v/>
      </c>
      <c r="K27" s="150" t="str">
        <f t="shared" ref="K27" si="4">IF(F27="","",MIN((F$5/F$6-F25/F26)*(H27-H25)/(F27/F28-F25/F26)+H25,1.999))</f>
        <v/>
      </c>
      <c r="L27" s="150" t="str">
        <f t="shared" ref="L27" si="5">IF(F27="","",2-K27)</f>
        <v/>
      </c>
      <c r="M27" s="98" t="str">
        <f>IF(F27="","",ABS(($F$5-F27)/$F$5))</f>
        <v/>
      </c>
      <c r="S27" s="15"/>
      <c r="W27" s="15"/>
      <c r="X27" s="15"/>
    </row>
    <row r="28" spans="2:27" x14ac:dyDescent="0.25">
      <c r="B28" s="193"/>
      <c r="C28" s="144"/>
      <c r="D28" s="28"/>
      <c r="E28" s="40" t="s">
        <v>39</v>
      </c>
      <c r="F28" s="55"/>
      <c r="G28" s="150"/>
      <c r="H28" s="150"/>
      <c r="I28" s="150"/>
      <c r="J28" s="150"/>
      <c r="K28" s="150"/>
      <c r="L28" s="150"/>
      <c r="M28" s="98" t="str">
        <f>IF(F28="","",ABS(($F$6-F28)/$F$6))</f>
        <v/>
      </c>
      <c r="S28" s="15"/>
      <c r="W28" s="15"/>
      <c r="X28" s="15"/>
    </row>
    <row r="29" spans="2:27" x14ac:dyDescent="0.25">
      <c r="B29" s="193"/>
      <c r="C29" s="144" t="s">
        <v>9</v>
      </c>
      <c r="D29" s="28"/>
      <c r="E29" s="40" t="s">
        <v>38</v>
      </c>
      <c r="F29" s="55"/>
      <c r="G29" s="150" t="str">
        <f>IF(AND(F27="",F28=""),"",IF(AVERAGE(F28,F27)&gt;AVERAGE(F$5,F$6),(AVERAGE(F$5,F$6)-AVERAGE(F$21,F$22))*(G27-G$21)/(AVERAGE(F27,F28)-AVERAGE(F$21,F$22))+G$21,(AVERAGE(F$5,F$6)-AVERAGE(F$19,F$20))*(G27-G$19)/(AVERAGE(F27,F28)-AVERAGE(F$19,F$20))+G$19))</f>
        <v/>
      </c>
      <c r="H29" s="150" t="str">
        <f t="shared" ref="H29" si="6">K27</f>
        <v/>
      </c>
      <c r="I29" s="150" t="str">
        <f t="shared" ref="I29" si="7">L27</f>
        <v/>
      </c>
      <c r="J29" s="150" t="str">
        <f t="shared" ref="J29" si="8">IF(F29="","",MAX((AVERAGE(F$5,F$6)-AVERAGE(F27,F28))*(G29-G27)/(AVERAGE(F29,F30)-AVERAGE(F27,F28))+G27,0.1))</f>
        <v/>
      </c>
      <c r="K29" s="150" t="str">
        <f t="shared" ref="K29" si="9">IF(F29="","",MIN((F$5/F$6-F27/F28)*(H29-H27)/(F29/F30-F27/F28)+H27,1.999))</f>
        <v/>
      </c>
      <c r="L29" s="150" t="str">
        <f t="shared" ref="L29" si="10">IF(F29="","",2-K29)</f>
        <v/>
      </c>
      <c r="M29" s="98" t="str">
        <f>IF(F29="","",ABS(($F$5-F29)/$F$5))</f>
        <v/>
      </c>
      <c r="S29" s="15"/>
      <c r="W29" s="15"/>
      <c r="X29" s="15"/>
    </row>
    <row r="30" spans="2:27" x14ac:dyDescent="0.25">
      <c r="B30" s="193"/>
      <c r="C30" s="144"/>
      <c r="D30" s="28"/>
      <c r="E30" s="40" t="s">
        <v>39</v>
      </c>
      <c r="F30" s="55"/>
      <c r="G30" s="150"/>
      <c r="H30" s="150"/>
      <c r="I30" s="150"/>
      <c r="J30" s="150"/>
      <c r="K30" s="150"/>
      <c r="L30" s="150"/>
      <c r="M30" s="98" t="str">
        <f>IF(F30="","",ABS(($F$6-F30)/$F$6))</f>
        <v/>
      </c>
      <c r="S30" s="15"/>
      <c r="W30" s="15"/>
      <c r="X30" s="15"/>
    </row>
    <row r="31" spans="2:27" x14ac:dyDescent="0.25">
      <c r="B31" s="193"/>
      <c r="C31" s="144" t="s">
        <v>33</v>
      </c>
      <c r="D31" s="28"/>
      <c r="E31" s="40" t="s">
        <v>38</v>
      </c>
      <c r="F31" s="55"/>
      <c r="G31" s="150" t="str">
        <f>IF(AND(F29="",F30=""),"",IF(AVERAGE(F30,F29)&gt;AVERAGE(F$5,F$6),(AVERAGE(F$5,F$6)-AVERAGE(F$21,F$22))*(G29-G$21)/(AVERAGE(F29,F30)-AVERAGE(F$21,F$22))+G$21,(AVERAGE(F$5,F$6)-AVERAGE(F$19,F$20))*(G29-G$19)/(AVERAGE(F29,F30)-AVERAGE(F$19,F$20))+G$19))</f>
        <v/>
      </c>
      <c r="H31" s="150" t="str">
        <f t="shared" ref="H31" si="11">K29</f>
        <v/>
      </c>
      <c r="I31" s="150" t="str">
        <f t="shared" ref="I31" si="12">L29</f>
        <v/>
      </c>
      <c r="J31" s="150" t="str">
        <f t="shared" ref="J31" si="13">IF(F31="","",MAX((AVERAGE(F$5,F$6)-AVERAGE(F29,F30))*(G31-G29)/(AVERAGE(F31,F32)-AVERAGE(F29,F30))+G29,0.1))</f>
        <v/>
      </c>
      <c r="K31" s="150" t="str">
        <f t="shared" ref="K31" si="14">IF(F31="","",MIN((F$5/F$6-F29/F30)*(H31-H29)/(F31/F32-F29/F30)+H29,1.999))</f>
        <v/>
      </c>
      <c r="L31" s="150" t="str">
        <f t="shared" ref="L31" si="15">IF(F31="","",2-K31)</f>
        <v/>
      </c>
      <c r="M31" s="98" t="str">
        <f>IF(F31="","",ABS(($F$5-F31)/$F$5))</f>
        <v/>
      </c>
      <c r="Q31" s="15"/>
      <c r="S31" s="15"/>
      <c r="W31" s="15"/>
      <c r="X31" s="15"/>
    </row>
    <row r="32" spans="2:27" ht="15.75" thickBot="1" x14ac:dyDescent="0.3">
      <c r="B32" s="194"/>
      <c r="C32" s="189"/>
      <c r="D32" s="69"/>
      <c r="E32" s="68" t="s">
        <v>39</v>
      </c>
      <c r="F32" s="99"/>
      <c r="G32" s="184"/>
      <c r="H32" s="184"/>
      <c r="I32" s="184"/>
      <c r="J32" s="184"/>
      <c r="K32" s="184"/>
      <c r="L32" s="184"/>
      <c r="M32" s="100" t="str">
        <f>IF(F32="","",ABS(($F$6-F32)/$F$6))</f>
        <v/>
      </c>
      <c r="S32" s="15"/>
      <c r="W32" s="15"/>
      <c r="X32" s="15"/>
    </row>
    <row r="33" spans="19:24" ht="15.75" thickTop="1" x14ac:dyDescent="0.25">
      <c r="S33" s="15"/>
      <c r="W33" s="15"/>
      <c r="X33" s="15"/>
    </row>
  </sheetData>
  <mergeCells count="91">
    <mergeCell ref="B8:B15"/>
    <mergeCell ref="B17:B32"/>
    <mergeCell ref="G25:G26"/>
    <mergeCell ref="C23:C24"/>
    <mergeCell ref="G23:G24"/>
    <mergeCell ref="C17:C18"/>
    <mergeCell ref="E17:E18"/>
    <mergeCell ref="F17:F18"/>
    <mergeCell ref="G17:I17"/>
    <mergeCell ref="C14:C15"/>
    <mergeCell ref="G8:I8"/>
    <mergeCell ref="C12:C13"/>
    <mergeCell ref="G12:G13"/>
    <mergeCell ref="G14:G15"/>
    <mergeCell ref="H14:H15"/>
    <mergeCell ref="C27:C28"/>
    <mergeCell ref="C29:C30"/>
    <mergeCell ref="G29:G30"/>
    <mergeCell ref="H29:H30"/>
    <mergeCell ref="I29:I30"/>
    <mergeCell ref="J29:J30"/>
    <mergeCell ref="L31:L32"/>
    <mergeCell ref="C31:C32"/>
    <mergeCell ref="G31:G32"/>
    <mergeCell ref="H31:H32"/>
    <mergeCell ref="I31:I32"/>
    <mergeCell ref="J31:J32"/>
    <mergeCell ref="K31:K32"/>
    <mergeCell ref="D17:D18"/>
    <mergeCell ref="H23:H24"/>
    <mergeCell ref="I23:I24"/>
    <mergeCell ref="J23:J24"/>
    <mergeCell ref="C25:C26"/>
    <mergeCell ref="C21:C22"/>
    <mergeCell ref="G21:G22"/>
    <mergeCell ref="C19:C20"/>
    <mergeCell ref="G19:G20"/>
    <mergeCell ref="H19:H20"/>
    <mergeCell ref="I19:I20"/>
    <mergeCell ref="J19:J20"/>
    <mergeCell ref="C2:N2"/>
    <mergeCell ref="C3:E4"/>
    <mergeCell ref="G3:M6"/>
    <mergeCell ref="C5:E5"/>
    <mergeCell ref="C6:E6"/>
    <mergeCell ref="J8:L8"/>
    <mergeCell ref="M8:M9"/>
    <mergeCell ref="C10:C11"/>
    <mergeCell ref="G10:G11"/>
    <mergeCell ref="H10:H11"/>
    <mergeCell ref="I10:I11"/>
    <mergeCell ref="J10:J11"/>
    <mergeCell ref="K10:K11"/>
    <mergeCell ref="L10:L11"/>
    <mergeCell ref="D8:D9"/>
    <mergeCell ref="C8:C9"/>
    <mergeCell ref="E8:E9"/>
    <mergeCell ref="F8:F9"/>
    <mergeCell ref="L12:L13"/>
    <mergeCell ref="L25:L26"/>
    <mergeCell ref="H25:H26"/>
    <mergeCell ref="I25:I26"/>
    <mergeCell ref="K23:K24"/>
    <mergeCell ref="H12:H13"/>
    <mergeCell ref="I12:I13"/>
    <mergeCell ref="J12:J13"/>
    <mergeCell ref="K12:K13"/>
    <mergeCell ref="H21:H22"/>
    <mergeCell ref="I21:I22"/>
    <mergeCell ref="J21:J22"/>
    <mergeCell ref="K21:K22"/>
    <mergeCell ref="I14:I15"/>
    <mergeCell ref="J14:J15"/>
    <mergeCell ref="K14:K15"/>
    <mergeCell ref="K29:K30"/>
    <mergeCell ref="L29:L30"/>
    <mergeCell ref="L14:L15"/>
    <mergeCell ref="L27:L28"/>
    <mergeCell ref="M17:M18"/>
    <mergeCell ref="K19:K20"/>
    <mergeCell ref="L19:L20"/>
    <mergeCell ref="J17:L17"/>
    <mergeCell ref="J25:J26"/>
    <mergeCell ref="K25:K26"/>
    <mergeCell ref="L21:L22"/>
    <mergeCell ref="L23:L24"/>
    <mergeCell ref="G27:G28"/>
    <mergeCell ref="H27:H28"/>
    <mergeCell ref="I27:I28"/>
    <mergeCell ref="J27:J28"/>
    <mergeCell ref="K27:K28"/>
  </mergeCells>
  <phoneticPr fontId="8" type="noConversion"/>
  <pageMargins left="0.7" right="0.7" top="0.75" bottom="0.75" header="0.3" footer="0.3"/>
  <pageSetup orientation="portrait" r:id="rId1"/>
  <ignoredErrors>
    <ignoredError sqref="M20:M31 M11:M12" formula="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50FFB-A9B3-4660-852C-812E779274FA}">
  <dimension ref="B2:AA33"/>
  <sheetViews>
    <sheetView showGridLines="0" zoomScaleNormal="100" workbookViewId="0">
      <selection activeCell="P23" sqref="P23"/>
    </sheetView>
  </sheetViews>
  <sheetFormatPr defaultColWidth="9.140625" defaultRowHeight="15" x14ac:dyDescent="0.25"/>
  <cols>
    <col min="1" max="1" width="4.28515625" style="2" customWidth="1"/>
    <col min="2" max="2" width="9.140625" style="2"/>
    <col min="3" max="4" width="12.5703125" style="2" customWidth="1"/>
    <col min="5" max="5" width="11.7109375" style="2" customWidth="1"/>
    <col min="6" max="6" width="16" style="2" bestFit="1" customWidth="1"/>
    <col min="7" max="7" width="15.28515625" style="2" bestFit="1" customWidth="1"/>
    <col min="8" max="13" width="7.7109375" style="2" customWidth="1"/>
    <col min="14" max="16384" width="9.140625" style="2"/>
  </cols>
  <sheetData>
    <row r="2" spans="2:14" ht="26.1" customHeight="1" x14ac:dyDescent="0.25">
      <c r="C2" s="158" t="s">
        <v>51</v>
      </c>
      <c r="D2" s="158"/>
      <c r="E2" s="158"/>
      <c r="F2" s="158"/>
      <c r="G2" s="158"/>
      <c r="H2" s="158"/>
      <c r="I2" s="158"/>
      <c r="J2" s="158"/>
      <c r="K2" s="158"/>
      <c r="L2" s="158"/>
      <c r="M2" s="158"/>
      <c r="N2" s="158"/>
    </row>
    <row r="3" spans="2:14" ht="15" customHeight="1" x14ac:dyDescent="0.25">
      <c r="C3" s="171" t="s">
        <v>31</v>
      </c>
      <c r="D3" s="171"/>
      <c r="E3" s="172"/>
      <c r="F3" s="1" t="s">
        <v>4</v>
      </c>
      <c r="G3" s="208"/>
      <c r="H3" s="208"/>
      <c r="I3" s="208"/>
      <c r="J3" s="208"/>
      <c r="K3" s="208"/>
      <c r="L3" s="208"/>
      <c r="M3" s="208"/>
      <c r="N3" s="101"/>
    </row>
    <row r="4" spans="2:14" x14ac:dyDescent="0.25">
      <c r="C4" s="172"/>
      <c r="D4" s="172"/>
      <c r="E4" s="172"/>
      <c r="F4" s="25"/>
      <c r="G4" s="208"/>
      <c r="H4" s="208"/>
      <c r="I4" s="208"/>
      <c r="J4" s="208"/>
      <c r="K4" s="208"/>
      <c r="L4" s="208"/>
      <c r="M4" s="208"/>
    </row>
    <row r="5" spans="2:14" ht="29.1" customHeight="1" x14ac:dyDescent="0.25">
      <c r="C5" s="138" t="s">
        <v>52</v>
      </c>
      <c r="D5" s="138"/>
      <c r="E5" s="138"/>
      <c r="F5" s="187"/>
      <c r="G5" s="208"/>
      <c r="H5" s="208"/>
      <c r="I5" s="208"/>
      <c r="J5" s="208"/>
      <c r="K5" s="208"/>
      <c r="L5" s="208"/>
      <c r="M5" s="208"/>
    </row>
    <row r="6" spans="2:14" ht="29.1" customHeight="1" x14ac:dyDescent="0.25">
      <c r="C6" s="138"/>
      <c r="D6" s="138"/>
      <c r="E6" s="138"/>
      <c r="F6" s="187"/>
      <c r="G6" s="208"/>
      <c r="H6" s="208"/>
      <c r="I6" s="208"/>
      <c r="J6" s="208"/>
      <c r="K6" s="208"/>
      <c r="L6" s="208"/>
      <c r="M6" s="208"/>
    </row>
    <row r="7" spans="2:14" ht="32.25" customHeight="1" thickBot="1" x14ac:dyDescent="0.3">
      <c r="C7" s="24"/>
      <c r="D7" s="24"/>
      <c r="E7" s="4"/>
      <c r="F7" s="4"/>
      <c r="G7" s="5"/>
      <c r="H7" s="5"/>
      <c r="I7" s="5"/>
      <c r="J7" s="5"/>
      <c r="K7" s="5"/>
      <c r="L7" s="5"/>
    </row>
    <row r="8" spans="2:14" ht="15" customHeight="1" thickTop="1" x14ac:dyDescent="0.25">
      <c r="B8" s="139" t="s">
        <v>14</v>
      </c>
      <c r="C8" s="168" t="s">
        <v>43</v>
      </c>
      <c r="D8" s="168" t="s">
        <v>41</v>
      </c>
      <c r="E8" s="145" t="s">
        <v>46</v>
      </c>
      <c r="F8" s="145" t="s">
        <v>4</v>
      </c>
      <c r="G8" s="145" t="s">
        <v>11</v>
      </c>
      <c r="H8" s="145"/>
      <c r="I8" s="145"/>
      <c r="J8" s="169" t="s">
        <v>10</v>
      </c>
      <c r="K8" s="169"/>
      <c r="L8" s="169"/>
      <c r="M8" s="146" t="s">
        <v>7</v>
      </c>
    </row>
    <row r="9" spans="2:14" x14ac:dyDescent="0.25">
      <c r="B9" s="140"/>
      <c r="C9" s="155"/>
      <c r="D9" s="155"/>
      <c r="E9" s="144"/>
      <c r="F9" s="144"/>
      <c r="G9" s="40" t="s">
        <v>0</v>
      </c>
      <c r="H9" s="40" t="s">
        <v>12</v>
      </c>
      <c r="I9" s="40" t="s">
        <v>13</v>
      </c>
      <c r="J9" s="51" t="s">
        <v>0</v>
      </c>
      <c r="K9" s="40" t="s">
        <v>12</v>
      </c>
      <c r="L9" s="40" t="s">
        <v>13</v>
      </c>
      <c r="M9" s="147"/>
    </row>
    <row r="10" spans="2:14" x14ac:dyDescent="0.25">
      <c r="B10" s="140"/>
      <c r="C10" s="138" t="s">
        <v>1</v>
      </c>
      <c r="D10" s="197"/>
      <c r="E10" s="144" t="s">
        <v>44</v>
      </c>
      <c r="F10" s="187"/>
      <c r="G10" s="152"/>
      <c r="H10" s="152"/>
      <c r="I10" s="152"/>
      <c r="J10" s="150" t="str">
        <f>IF(F10="","",MAX((F$5+F$6)/(F10+F11)*G10,0.1))</f>
        <v/>
      </c>
      <c r="K10" s="150" t="str">
        <f>IF(F10="","",MIN(H10,1.999))</f>
        <v/>
      </c>
      <c r="L10" s="150" t="str">
        <f>IF(F10="","",2-K10)</f>
        <v/>
      </c>
      <c r="M10" s="180" t="str">
        <f>IF(F10="","",ABS(($F$5-F10)/$F$5))</f>
        <v/>
      </c>
    </row>
    <row r="11" spans="2:14" x14ac:dyDescent="0.25">
      <c r="B11" s="140"/>
      <c r="C11" s="138"/>
      <c r="D11" s="197"/>
      <c r="E11" s="144"/>
      <c r="F11" s="187"/>
      <c r="G11" s="152"/>
      <c r="H11" s="152"/>
      <c r="I11" s="152"/>
      <c r="J11" s="150"/>
      <c r="K11" s="150"/>
      <c r="L11" s="150"/>
      <c r="M11" s="180"/>
    </row>
    <row r="12" spans="2:14" x14ac:dyDescent="0.25">
      <c r="B12" s="140"/>
      <c r="C12" s="138" t="s">
        <v>2</v>
      </c>
      <c r="D12" s="197"/>
      <c r="E12" s="144" t="s">
        <v>44</v>
      </c>
      <c r="F12" s="187"/>
      <c r="G12" s="156" t="str">
        <f>J10</f>
        <v/>
      </c>
      <c r="H12" s="156" t="str">
        <f>K10</f>
        <v/>
      </c>
      <c r="I12" s="156" t="str">
        <f>L10</f>
        <v/>
      </c>
      <c r="J12" s="156" t="str">
        <f>IF(F12="","",MAX((F$5+F$6)/(F12+F13)*G12,0.1))</f>
        <v/>
      </c>
      <c r="K12" s="150" t="str">
        <f>IF(F12="","",MIN(H12,1.999))</f>
        <v/>
      </c>
      <c r="L12" s="150" t="str">
        <f>IF(F12="","",2-K12)</f>
        <v/>
      </c>
      <c r="M12" s="180" t="str">
        <f>IF(F12="","",ABS(($F$5-F12)/$F$5))</f>
        <v/>
      </c>
    </row>
    <row r="13" spans="2:14" x14ac:dyDescent="0.25">
      <c r="B13" s="140"/>
      <c r="C13" s="138"/>
      <c r="D13" s="197"/>
      <c r="E13" s="144"/>
      <c r="F13" s="187"/>
      <c r="G13" s="156"/>
      <c r="H13" s="156"/>
      <c r="I13" s="156"/>
      <c r="J13" s="156"/>
      <c r="K13" s="150"/>
      <c r="L13" s="150"/>
      <c r="M13" s="180"/>
    </row>
    <row r="14" spans="2:14" x14ac:dyDescent="0.25">
      <c r="B14" s="140"/>
      <c r="C14" s="138" t="s">
        <v>5</v>
      </c>
      <c r="D14" s="197"/>
      <c r="E14" s="144" t="s">
        <v>44</v>
      </c>
      <c r="F14" s="187"/>
      <c r="G14" s="156" t="str">
        <f>J12</f>
        <v/>
      </c>
      <c r="H14" s="156" t="str">
        <f>K12</f>
        <v/>
      </c>
      <c r="I14" s="156" t="str">
        <f>L12</f>
        <v/>
      </c>
      <c r="J14" s="156" t="str">
        <f>IF(F14="","",MAX((F$5+F$6)/(F14+F15)*G14,0.1))</f>
        <v/>
      </c>
      <c r="K14" s="150" t="str">
        <f>IF(F14="","",MIN(H14,1.999))</f>
        <v/>
      </c>
      <c r="L14" s="150" t="str">
        <f>IF(F14="","",2-K14)</f>
        <v/>
      </c>
      <c r="M14" s="180" t="str">
        <f>IF(F14="","",ABS(($F$5-F14)/$F$5))</f>
        <v/>
      </c>
    </row>
    <row r="15" spans="2:14" ht="15.75" thickBot="1" x14ac:dyDescent="0.3">
      <c r="B15" s="141"/>
      <c r="C15" s="175"/>
      <c r="D15" s="198"/>
      <c r="E15" s="189"/>
      <c r="F15" s="209"/>
      <c r="G15" s="200"/>
      <c r="H15" s="200"/>
      <c r="I15" s="200"/>
      <c r="J15" s="200"/>
      <c r="K15" s="184"/>
      <c r="L15" s="184"/>
      <c r="M15" s="181"/>
    </row>
    <row r="16" spans="2:14" ht="21.75" customHeight="1" thickTop="1" thickBot="1" x14ac:dyDescent="0.3">
      <c r="J16" s="17"/>
      <c r="K16" s="17"/>
      <c r="L16" s="17"/>
      <c r="M16" s="18"/>
    </row>
    <row r="17" spans="2:27" ht="15" customHeight="1" thickTop="1" x14ac:dyDescent="0.25">
      <c r="B17" s="192" t="s">
        <v>15</v>
      </c>
      <c r="C17" s="168" t="s">
        <v>43</v>
      </c>
      <c r="D17" s="168" t="s">
        <v>41</v>
      </c>
      <c r="E17" s="145" t="s">
        <v>45</v>
      </c>
      <c r="F17" s="145" t="s">
        <v>4</v>
      </c>
      <c r="G17" s="145" t="s">
        <v>11</v>
      </c>
      <c r="H17" s="145"/>
      <c r="I17" s="145"/>
      <c r="J17" s="186" t="s">
        <v>10</v>
      </c>
      <c r="K17" s="186"/>
      <c r="L17" s="186"/>
      <c r="M17" s="195" t="s">
        <v>7</v>
      </c>
    </row>
    <row r="18" spans="2:27" ht="15" customHeight="1" x14ac:dyDescent="0.25">
      <c r="B18" s="193"/>
      <c r="C18" s="155"/>
      <c r="D18" s="155"/>
      <c r="E18" s="144"/>
      <c r="F18" s="144"/>
      <c r="G18" s="40" t="s">
        <v>0</v>
      </c>
      <c r="H18" s="40" t="s">
        <v>12</v>
      </c>
      <c r="I18" s="40" t="s">
        <v>13</v>
      </c>
      <c r="J18" s="44" t="s">
        <v>0</v>
      </c>
      <c r="K18" s="19" t="s">
        <v>12</v>
      </c>
      <c r="L18" s="19" t="s">
        <v>13</v>
      </c>
      <c r="M18" s="196"/>
      <c r="Q18" s="16"/>
      <c r="R18" s="16"/>
      <c r="S18" s="16"/>
      <c r="T18" s="16"/>
      <c r="U18" s="16"/>
      <c r="V18" s="16"/>
      <c r="W18" s="16"/>
      <c r="X18" s="16"/>
      <c r="Y18" s="16"/>
      <c r="Z18" s="16"/>
      <c r="AA18" s="16"/>
    </row>
    <row r="19" spans="2:27" x14ac:dyDescent="0.25">
      <c r="B19" s="193"/>
      <c r="C19" s="144" t="s">
        <v>1</v>
      </c>
      <c r="D19" s="190"/>
      <c r="E19" s="144" t="s">
        <v>44</v>
      </c>
      <c r="F19" s="205"/>
      <c r="G19" s="152"/>
      <c r="H19" s="152"/>
      <c r="I19" s="152"/>
      <c r="J19" s="150" t="str">
        <f>IF(F19="","",MAX((F$5)/(F19)*G19,0.1))</f>
        <v/>
      </c>
      <c r="K19" s="150" t="str">
        <f>IF(F19="","",MIN(H19,1.999))</f>
        <v/>
      </c>
      <c r="L19" s="150" t="str">
        <f>IF(F19="","",2-K19)</f>
        <v/>
      </c>
      <c r="M19" s="180" t="str">
        <f>IF(F19="","",ABS(($F$5-F19)/$F$5))</f>
        <v/>
      </c>
      <c r="W19" s="15"/>
    </row>
    <row r="20" spans="2:27" x14ac:dyDescent="0.25">
      <c r="B20" s="193"/>
      <c r="C20" s="144"/>
      <c r="D20" s="190"/>
      <c r="E20" s="144"/>
      <c r="F20" s="205"/>
      <c r="G20" s="152"/>
      <c r="H20" s="152"/>
      <c r="I20" s="152"/>
      <c r="J20" s="150"/>
      <c r="K20" s="150"/>
      <c r="L20" s="150"/>
      <c r="M20" s="180"/>
      <c r="S20" s="15"/>
      <c r="W20" s="15"/>
    </row>
    <row r="21" spans="2:27" x14ac:dyDescent="0.25">
      <c r="B21" s="193"/>
      <c r="C21" s="144" t="s">
        <v>2</v>
      </c>
      <c r="D21" s="190"/>
      <c r="E21" s="144" t="s">
        <v>44</v>
      </c>
      <c r="F21" s="206"/>
      <c r="G21" s="156" t="str">
        <f>J19</f>
        <v/>
      </c>
      <c r="H21" s="156" t="str">
        <f>K19</f>
        <v/>
      </c>
      <c r="I21" s="156" t="str">
        <f>L19</f>
        <v/>
      </c>
      <c r="J21" s="150" t="str">
        <f>IF(F21="","",MAX((F$5-F19)*(G21-G19)/(F21-F19)+G19,0.1))</f>
        <v/>
      </c>
      <c r="K21" s="150" t="str">
        <f>IF(F21="","",MIN(H21,1.999))</f>
        <v/>
      </c>
      <c r="L21" s="150" t="str">
        <f>IF(F21="","",2-K21)</f>
        <v/>
      </c>
      <c r="M21" s="180" t="str">
        <f>IF(F21="","",ABS(($F$5-F21)/$F$5))</f>
        <v/>
      </c>
      <c r="S21" s="15"/>
      <c r="W21" s="15"/>
      <c r="X21" s="15"/>
    </row>
    <row r="22" spans="2:27" x14ac:dyDescent="0.25">
      <c r="B22" s="193"/>
      <c r="C22" s="144"/>
      <c r="D22" s="190"/>
      <c r="E22" s="144"/>
      <c r="F22" s="206"/>
      <c r="G22" s="156"/>
      <c r="H22" s="156"/>
      <c r="I22" s="156"/>
      <c r="J22" s="150"/>
      <c r="K22" s="150"/>
      <c r="L22" s="150"/>
      <c r="M22" s="180"/>
      <c r="S22" s="15"/>
      <c r="W22" s="15"/>
      <c r="X22" s="15"/>
    </row>
    <row r="23" spans="2:27" x14ac:dyDescent="0.25">
      <c r="B23" s="193"/>
      <c r="C23" s="144" t="s">
        <v>5</v>
      </c>
      <c r="D23" s="190"/>
      <c r="E23" s="144" t="s">
        <v>44</v>
      </c>
      <c r="F23" s="206"/>
      <c r="G23" s="156" t="str">
        <f>J21</f>
        <v/>
      </c>
      <c r="H23" s="156" t="str">
        <f>K21</f>
        <v/>
      </c>
      <c r="I23" s="156" t="str">
        <f>L21</f>
        <v/>
      </c>
      <c r="J23" s="150" t="str">
        <f t="shared" ref="J23" si="0">IF(F23="","",MAX((F$5-F21)*(G23-G21)/(F23-F21)+G21,0.1))</f>
        <v/>
      </c>
      <c r="K23" s="150" t="str">
        <f>IF(F23="","",MIN(H23,1.999))</f>
        <v/>
      </c>
      <c r="L23" s="150" t="str">
        <f t="shared" ref="L23" si="1">IF(F23="","",2-K23)</f>
        <v/>
      </c>
      <c r="M23" s="180" t="str">
        <f>IF(F23="","",ABS(($F$5-F23)/$F$5))</f>
        <v/>
      </c>
      <c r="S23" s="15"/>
      <c r="W23" s="15"/>
      <c r="X23" s="15"/>
    </row>
    <row r="24" spans="2:27" x14ac:dyDescent="0.25">
      <c r="B24" s="193"/>
      <c r="C24" s="144"/>
      <c r="D24" s="190"/>
      <c r="E24" s="144"/>
      <c r="F24" s="206"/>
      <c r="G24" s="156"/>
      <c r="H24" s="156"/>
      <c r="I24" s="156"/>
      <c r="J24" s="150"/>
      <c r="K24" s="150"/>
      <c r="L24" s="150"/>
      <c r="M24" s="180"/>
      <c r="S24" s="15"/>
      <c r="W24" s="15"/>
      <c r="X24" s="15"/>
    </row>
    <row r="25" spans="2:27" x14ac:dyDescent="0.25">
      <c r="B25" s="193"/>
      <c r="C25" s="144" t="s">
        <v>6</v>
      </c>
      <c r="D25" s="190"/>
      <c r="E25" s="144" t="s">
        <v>44</v>
      </c>
      <c r="F25" s="206"/>
      <c r="G25" s="150" t="str">
        <f>J23</f>
        <v/>
      </c>
      <c r="H25" s="150" t="str">
        <f t="shared" ref="H25:I25" si="2">K23</f>
        <v/>
      </c>
      <c r="I25" s="150" t="str">
        <f t="shared" si="2"/>
        <v/>
      </c>
      <c r="J25" s="150" t="str">
        <f t="shared" ref="J25" si="3">IF(F25="","",MAX((F$5-F23)*(G25-G23)/(F25-F23)+G23,0.1))</f>
        <v/>
      </c>
      <c r="K25" s="150" t="str">
        <f>IF(F25="","",MIN(H25,1.999))</f>
        <v/>
      </c>
      <c r="L25" s="150" t="str">
        <f t="shared" ref="L25" si="4">IF(F25="","",2-K25)</f>
        <v/>
      </c>
      <c r="M25" s="203" t="str">
        <f>IF(F25="","",ABS(($F$5-F25)/$F$5))</f>
        <v/>
      </c>
      <c r="S25" s="15"/>
      <c r="W25" s="15"/>
      <c r="X25" s="15"/>
    </row>
    <row r="26" spans="2:27" x14ac:dyDescent="0.25">
      <c r="B26" s="193"/>
      <c r="C26" s="144"/>
      <c r="D26" s="190"/>
      <c r="E26" s="144"/>
      <c r="F26" s="206"/>
      <c r="G26" s="150"/>
      <c r="H26" s="150"/>
      <c r="I26" s="150"/>
      <c r="J26" s="150"/>
      <c r="K26" s="150"/>
      <c r="L26" s="150"/>
      <c r="M26" s="203"/>
      <c r="S26" s="15"/>
      <c r="W26" s="15"/>
      <c r="X26" s="15"/>
    </row>
    <row r="27" spans="2:27" x14ac:dyDescent="0.25">
      <c r="B27" s="193"/>
      <c r="C27" s="144" t="s">
        <v>8</v>
      </c>
      <c r="D27" s="190"/>
      <c r="E27" s="144" t="s">
        <v>44</v>
      </c>
      <c r="F27" s="206"/>
      <c r="G27" s="150" t="str">
        <f>J25</f>
        <v/>
      </c>
      <c r="H27" s="150" t="str">
        <f>K25</f>
        <v/>
      </c>
      <c r="I27" s="150"/>
      <c r="J27" s="150" t="str">
        <f>IF(F27="","",MAX((F$5-F25)*(G27-G25)/(F27-F25)+G25,0.1))</f>
        <v/>
      </c>
      <c r="K27" s="150" t="str">
        <f t="shared" ref="K27" si="5">IF(F27="","",MIN(H27,1.999))</f>
        <v/>
      </c>
      <c r="L27" s="150" t="str">
        <f t="shared" ref="L27" si="6">IF(F27="","",2-K27)</f>
        <v/>
      </c>
      <c r="M27" s="203" t="str">
        <f>IF(F27="","",ABS(($F$5-F27)/$F$5))</f>
        <v/>
      </c>
      <c r="Q27" s="15"/>
      <c r="S27" s="15"/>
      <c r="W27" s="15"/>
      <c r="X27" s="15"/>
    </row>
    <row r="28" spans="2:27" x14ac:dyDescent="0.25">
      <c r="B28" s="193"/>
      <c r="C28" s="144"/>
      <c r="D28" s="190"/>
      <c r="E28" s="144"/>
      <c r="F28" s="206"/>
      <c r="G28" s="150"/>
      <c r="H28" s="150"/>
      <c r="I28" s="150"/>
      <c r="J28" s="150"/>
      <c r="K28" s="150"/>
      <c r="L28" s="150"/>
      <c r="M28" s="203"/>
      <c r="S28" s="15"/>
      <c r="W28" s="15"/>
      <c r="X28" s="15"/>
    </row>
    <row r="29" spans="2:27" x14ac:dyDescent="0.25">
      <c r="B29" s="193"/>
      <c r="C29" s="144" t="s">
        <v>9</v>
      </c>
      <c r="D29" s="190"/>
      <c r="E29" s="144" t="s">
        <v>44</v>
      </c>
      <c r="F29" s="206"/>
      <c r="G29" s="150" t="str">
        <f>J27</f>
        <v/>
      </c>
      <c r="H29" s="150" t="str">
        <f t="shared" ref="H29:I29" si="7">K27</f>
        <v/>
      </c>
      <c r="I29" s="150" t="str">
        <f t="shared" si="7"/>
        <v/>
      </c>
      <c r="J29" s="150" t="str">
        <f t="shared" ref="J29" si="8">IF(F29="","",MAX((F$5-F27)*(G29-G27)/(F29-F27)+G27,0.1))</f>
        <v/>
      </c>
      <c r="K29" s="150" t="str">
        <f t="shared" ref="K29" si="9">IF(F29="","",MIN(H29,1.999))</f>
        <v/>
      </c>
      <c r="L29" s="150" t="str">
        <f t="shared" ref="L29" si="10">IF(F29="","",2-K29)</f>
        <v/>
      </c>
      <c r="M29" s="203" t="str">
        <f>IF(F29="","",ABS(($F$5-F29)/$F$5))</f>
        <v/>
      </c>
      <c r="S29" s="15"/>
      <c r="W29" s="15"/>
      <c r="X29" s="15"/>
    </row>
    <row r="30" spans="2:27" x14ac:dyDescent="0.25">
      <c r="B30" s="193"/>
      <c r="C30" s="144"/>
      <c r="D30" s="190"/>
      <c r="E30" s="144"/>
      <c r="F30" s="206"/>
      <c r="G30" s="150"/>
      <c r="H30" s="150"/>
      <c r="I30" s="150"/>
      <c r="J30" s="150"/>
      <c r="K30" s="150"/>
      <c r="L30" s="150"/>
      <c r="M30" s="203"/>
    </row>
    <row r="31" spans="2:27" x14ac:dyDescent="0.25">
      <c r="B31" s="193"/>
      <c r="C31" s="144" t="s">
        <v>33</v>
      </c>
      <c r="D31" s="190"/>
      <c r="E31" s="144" t="s">
        <v>44</v>
      </c>
      <c r="F31" s="206"/>
      <c r="G31" s="150" t="str">
        <f>J29</f>
        <v/>
      </c>
      <c r="H31" s="150" t="str">
        <f t="shared" ref="H31:I31" si="11">K29</f>
        <v/>
      </c>
      <c r="I31" s="150" t="str">
        <f t="shared" si="11"/>
        <v/>
      </c>
      <c r="J31" s="150" t="str">
        <f>IF(F31="","",MAX((F5-F29)*(G31-G29)/(F31-F29)+G29,0.1))</f>
        <v/>
      </c>
      <c r="K31" s="150" t="str">
        <f>IF(F31="","",MIN(H31,1.999))</f>
        <v/>
      </c>
      <c r="L31" s="150" t="str">
        <f t="shared" ref="L31" si="12">IF(F31="","",2-K31)</f>
        <v/>
      </c>
      <c r="M31" s="203" t="str">
        <f>IF(F31="","",ABS(($F$5-F31)/$F$5))</f>
        <v/>
      </c>
    </row>
    <row r="32" spans="2:27" ht="15.75" thickBot="1" x14ac:dyDescent="0.3">
      <c r="B32" s="194"/>
      <c r="C32" s="189"/>
      <c r="D32" s="191"/>
      <c r="E32" s="189"/>
      <c r="F32" s="207"/>
      <c r="G32" s="184"/>
      <c r="H32" s="184"/>
      <c r="I32" s="184"/>
      <c r="J32" s="184"/>
      <c r="K32" s="184"/>
      <c r="L32" s="184"/>
      <c r="M32" s="204"/>
    </row>
    <row r="33" ht="15.75" thickTop="1" x14ac:dyDescent="0.25"/>
  </sheetData>
  <mergeCells count="131">
    <mergeCell ref="L14:L15"/>
    <mergeCell ref="M14:M15"/>
    <mergeCell ref="B8:B15"/>
    <mergeCell ref="C14:C15"/>
    <mergeCell ref="D14:D15"/>
    <mergeCell ref="E14:E15"/>
    <mergeCell ref="F14:F15"/>
    <mergeCell ref="G14:G15"/>
    <mergeCell ref="H14:H15"/>
    <mergeCell ref="I14:I15"/>
    <mergeCell ref="J14:J15"/>
    <mergeCell ref="K14:K15"/>
    <mergeCell ref="C8:C9"/>
    <mergeCell ref="D8:D9"/>
    <mergeCell ref="E8:E9"/>
    <mergeCell ref="M8:M9"/>
    <mergeCell ref="C10:C11"/>
    <mergeCell ref="G10:G11"/>
    <mergeCell ref="H10:H11"/>
    <mergeCell ref="I10:I11"/>
    <mergeCell ref="J10:J11"/>
    <mergeCell ref="K10:K11"/>
    <mergeCell ref="D25:D26"/>
    <mergeCell ref="C19:C20"/>
    <mergeCell ref="C31:C32"/>
    <mergeCell ref="C2:N2"/>
    <mergeCell ref="C3:E4"/>
    <mergeCell ref="G3:M6"/>
    <mergeCell ref="L10:L11"/>
    <mergeCell ref="C12:C13"/>
    <mergeCell ref="G12:G13"/>
    <mergeCell ref="H12:H13"/>
    <mergeCell ref="I12:I13"/>
    <mergeCell ref="J12:J13"/>
    <mergeCell ref="K12:K13"/>
    <mergeCell ref="L12:L13"/>
    <mergeCell ref="F8:F9"/>
    <mergeCell ref="G8:I8"/>
    <mergeCell ref="J8:L8"/>
    <mergeCell ref="C5:E6"/>
    <mergeCell ref="D10:D11"/>
    <mergeCell ref="D12:D13"/>
    <mergeCell ref="E10:E11"/>
    <mergeCell ref="E12:E13"/>
    <mergeCell ref="F10:F11"/>
    <mergeCell ref="F12:F13"/>
    <mergeCell ref="E19:E20"/>
    <mergeCell ref="D19:D20"/>
    <mergeCell ref="G21:G22"/>
    <mergeCell ref="H21:H22"/>
    <mergeCell ref="I21:I22"/>
    <mergeCell ref="J21:J22"/>
    <mergeCell ref="K21:K22"/>
    <mergeCell ref="L21:L22"/>
    <mergeCell ref="B17:B32"/>
    <mergeCell ref="C17:C18"/>
    <mergeCell ref="D17:D18"/>
    <mergeCell ref="E17:E18"/>
    <mergeCell ref="F17:F18"/>
    <mergeCell ref="C21:C22"/>
    <mergeCell ref="C23:C24"/>
    <mergeCell ref="C25:C26"/>
    <mergeCell ref="C27:C28"/>
    <mergeCell ref="D27:D28"/>
    <mergeCell ref="E21:E22"/>
    <mergeCell ref="E23:E24"/>
    <mergeCell ref="E25:E26"/>
    <mergeCell ref="E27:E28"/>
    <mergeCell ref="D21:D22"/>
    <mergeCell ref="D23:D24"/>
    <mergeCell ref="G17:I17"/>
    <mergeCell ref="J17:L17"/>
    <mergeCell ref="M17:M18"/>
    <mergeCell ref="G25:G26"/>
    <mergeCell ref="H25:H26"/>
    <mergeCell ref="I25:I26"/>
    <mergeCell ref="J25:J26"/>
    <mergeCell ref="K25:K26"/>
    <mergeCell ref="L25:L26"/>
    <mergeCell ref="G23:G24"/>
    <mergeCell ref="H23:H24"/>
    <mergeCell ref="I23:I24"/>
    <mergeCell ref="J23:J24"/>
    <mergeCell ref="K23:K24"/>
    <mergeCell ref="L23:L24"/>
    <mergeCell ref="G19:G20"/>
    <mergeCell ref="H19:H20"/>
    <mergeCell ref="I19:I20"/>
    <mergeCell ref="J19:J20"/>
    <mergeCell ref="K19:K20"/>
    <mergeCell ref="L19:L20"/>
    <mergeCell ref="G31:G32"/>
    <mergeCell ref="H31:H32"/>
    <mergeCell ref="I31:I32"/>
    <mergeCell ref="J31:J32"/>
    <mergeCell ref="K31:K32"/>
    <mergeCell ref="L31:L32"/>
    <mergeCell ref="C29:C30"/>
    <mergeCell ref="G29:G30"/>
    <mergeCell ref="H29:H30"/>
    <mergeCell ref="I29:I30"/>
    <mergeCell ref="J29:J30"/>
    <mergeCell ref="K29:K30"/>
    <mergeCell ref="D29:D30"/>
    <mergeCell ref="D31:D32"/>
    <mergeCell ref="E29:E30"/>
    <mergeCell ref="E31:E32"/>
    <mergeCell ref="M31:M32"/>
    <mergeCell ref="F5:F6"/>
    <mergeCell ref="M19:M20"/>
    <mergeCell ref="M21:M22"/>
    <mergeCell ref="M23:M24"/>
    <mergeCell ref="M25:M26"/>
    <mergeCell ref="M27:M28"/>
    <mergeCell ref="M29:M30"/>
    <mergeCell ref="F19:F20"/>
    <mergeCell ref="F21:F22"/>
    <mergeCell ref="F23:F24"/>
    <mergeCell ref="F25:F26"/>
    <mergeCell ref="F27:F28"/>
    <mergeCell ref="F29:F30"/>
    <mergeCell ref="F31:F32"/>
    <mergeCell ref="M10:M11"/>
    <mergeCell ref="M12:M13"/>
    <mergeCell ref="L29:L30"/>
    <mergeCell ref="G27:G28"/>
    <mergeCell ref="H27:H28"/>
    <mergeCell ref="I27:I28"/>
    <mergeCell ref="J27:J28"/>
    <mergeCell ref="K27:K28"/>
    <mergeCell ref="L27:L28"/>
  </mergeCells>
  <phoneticPr fontId="8" type="noConversion"/>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FE9D622DF5364AB8FB93958B2A8A34" ma:contentTypeVersion="10" ma:contentTypeDescription="Create a new document." ma:contentTypeScope="" ma:versionID="c9c408c0979d841c1549c8f806a7dee3">
  <xsd:schema xmlns:xsd="http://www.w3.org/2001/XMLSchema" xmlns:xs="http://www.w3.org/2001/XMLSchema" xmlns:p="http://schemas.microsoft.com/office/2006/metadata/properties" xmlns:ns2="ff205821-8c13-44c8-9ab2-111ea1df3973" xmlns:ns3="bc3f82a2-fa9d-4f82-a5d6-f605f2199ad4" targetNamespace="http://schemas.microsoft.com/office/2006/metadata/properties" ma:root="true" ma:fieldsID="b39679241c9eaea318cfb29dafb092cd" ns2:_="" ns3:_="">
    <xsd:import namespace="ff205821-8c13-44c8-9ab2-111ea1df3973"/>
    <xsd:import namespace="bc3f82a2-fa9d-4f82-a5d6-f605f2199ad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205821-8c13-44c8-9ab2-111ea1df39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3f82a2-fa9d-4f82-a5d6-f605f2199a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9BF445-0AAB-4758-B5BA-4F75A8C5ED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205821-8c13-44c8-9ab2-111ea1df3973"/>
    <ds:schemaRef ds:uri="bc3f82a2-fa9d-4f82-a5d6-f605f2199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19C3CF-1DC7-4E7D-B892-8C668540A1AD}">
  <ds:schemaRefs>
    <ds:schemaRef ds:uri="bc3f82a2-fa9d-4f82-a5d6-f605f2199ad4"/>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ff205821-8c13-44c8-9ab2-111ea1df397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1AABCCB-DA59-4888-9145-623E6B4428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 Page</vt:lpstr>
      <vt:lpstr>Results Summary</vt:lpstr>
      <vt:lpstr>Calibration for AS</vt:lpstr>
      <vt:lpstr>Calibration for SP</vt:lpstr>
      <vt:lpstr>Fine tune for SP</vt:lpstr>
      <vt:lpstr>Calibration for TS</vt:lpstr>
      <vt:lpstr>Fine tune for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2021-01-22T14:48:10Z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0x010100C2FE9D622DF5364AB8FB93958B2A8A34</vt:lpwstr>
  </property>
</Properties>
</file>